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24795" windowHeight="13545" activeTab="0"/>
  </bookViews>
  <sheets>
    <sheet name="Sheet1" sheetId="1" r:id="rId1"/>
  </sheets>
  <definedNames/>
  <calcPr fullCalcOnLoad="1"/>
</workbook>
</file>

<file path=xl/sharedStrings.xml><?xml version="1.0" encoding="utf-8"?>
<sst xmlns="http://schemas.openxmlformats.org/spreadsheetml/2006/main" count="41" uniqueCount="18">
  <si>
    <t>Markers</t>
  </si>
  <si>
    <t>Transmission events</t>
  </si>
  <si>
    <t>Chance of no mutation</t>
  </si>
  <si>
    <t>% Chance</t>
  </si>
  <si>
    <t>Total opportunities for mutation</t>
  </si>
  <si>
    <t>No Mutations</t>
  </si>
  <si>
    <t>Generations</t>
  </si>
  <si>
    <t>Input values into orange fields</t>
  </si>
  <si>
    <t>Chance of 1 mutation *</t>
  </si>
  <si>
    <t>Do not delete</t>
  </si>
  <si>
    <t>* Chance of 1 mutation is the average mutation rate for your test</t>
  </si>
  <si>
    <t>The average for a Genebase 67 marker test is 0.0041 or 0.41%</t>
  </si>
  <si>
    <t>In the example shown, it is most likely that there will be 2 mutations (27% chance)</t>
  </si>
  <si>
    <t>Numbers tested **</t>
  </si>
  <si>
    <t>** Where number tested is greater than 2, see note to the rights on transmission events</t>
  </si>
  <si>
    <t>% chance</t>
  </si>
  <si>
    <t>Gens</t>
  </si>
  <si>
    <t>% Cumulative</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</si>
</sst>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0.0000"/>
  </numFmts>
  <fonts count="43">
    <font>
      <sz val="10"/>
      <name val="Arial"/>
      <family val="0"/>
    </font>
    <font>
      <sz val="8"/>
      <name val="Arial"/>
      <family val="0"/>
    </font>
    <font>
      <b/>
      <sz val="10"/>
      <name val="Arial"/>
      <family val="2"/>
    </font>
    <font>
      <b/>
      <u val="single"/>
      <sz val="10"/>
      <name val="Arial"/>
      <family val="2"/>
    </font>
    <font>
      <sz val="7"/>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3.5"/>
      <color indexed="8"/>
      <name val="Arial"/>
      <family val="0"/>
    </font>
    <font>
      <sz val="8"/>
      <color indexed="8"/>
      <name val="Arial"/>
      <family val="0"/>
    </font>
    <font>
      <sz val="8.75"/>
      <color indexed="8"/>
      <name val="Arial"/>
      <family val="0"/>
    </font>
    <font>
      <sz val="9"/>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6"/>
        <bgColor indexed="64"/>
      </patternFill>
    </fill>
    <fill>
      <patternFill patternType="solid">
        <fgColor indexed="47"/>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7">
    <xf numFmtId="0" fontId="0" fillId="0" borderId="0" xfId="0" applyAlignment="1">
      <alignment/>
    </xf>
    <xf numFmtId="0" fontId="0" fillId="33" borderId="0" xfId="0" applyFill="1" applyAlignment="1" applyProtection="1">
      <alignment/>
      <protection/>
    </xf>
    <xf numFmtId="0" fontId="0" fillId="0" borderId="0" xfId="0" applyAlignment="1" applyProtection="1">
      <alignment/>
      <protection/>
    </xf>
    <xf numFmtId="0" fontId="1" fillId="33" borderId="0" xfId="0" applyFont="1" applyFill="1" applyAlignment="1" applyProtection="1">
      <alignment/>
      <protection/>
    </xf>
    <xf numFmtId="165" fontId="0" fillId="33" borderId="0" xfId="0" applyNumberFormat="1" applyFill="1" applyAlignment="1" applyProtection="1">
      <alignment/>
      <protection/>
    </xf>
    <xf numFmtId="0" fontId="2" fillId="34" borderId="0" xfId="0" applyFont="1" applyFill="1" applyAlignment="1" applyProtection="1">
      <alignment horizontal="center"/>
      <protection/>
    </xf>
    <xf numFmtId="2" fontId="2" fillId="34" borderId="0" xfId="0" applyNumberFormat="1" applyFont="1" applyFill="1" applyAlignment="1" applyProtection="1">
      <alignment horizontal="center"/>
      <protection/>
    </xf>
    <xf numFmtId="1" fontId="2" fillId="34" borderId="0" xfId="0" applyNumberFormat="1" applyFont="1" applyFill="1" applyAlignment="1" applyProtection="1">
      <alignment horizontal="center"/>
      <protection/>
    </xf>
    <xf numFmtId="0" fontId="3" fillId="33" borderId="0" xfId="0" applyFont="1" applyFill="1" applyAlignment="1" applyProtection="1">
      <alignment/>
      <protection/>
    </xf>
    <xf numFmtId="0" fontId="0" fillId="33" borderId="10" xfId="0" applyFill="1" applyBorder="1" applyAlignment="1" applyProtection="1">
      <alignment/>
      <protection/>
    </xf>
    <xf numFmtId="0" fontId="0" fillId="0" borderId="11" xfId="0" applyBorder="1" applyAlignment="1" applyProtection="1">
      <alignment/>
      <protection/>
    </xf>
    <xf numFmtId="0" fontId="0" fillId="0" borderId="12" xfId="0" applyBorder="1" applyAlignment="1" applyProtection="1">
      <alignment/>
      <protection/>
    </xf>
    <xf numFmtId="0" fontId="0" fillId="0" borderId="13" xfId="0" applyBorder="1" applyAlignment="1" applyProtection="1">
      <alignment/>
      <protection/>
    </xf>
    <xf numFmtId="0" fontId="1" fillId="0" borderId="14" xfId="0" applyFont="1" applyFill="1" applyBorder="1" applyAlignment="1" applyProtection="1">
      <alignment/>
      <protection/>
    </xf>
    <xf numFmtId="0" fontId="1" fillId="0" borderId="0" xfId="0" applyFont="1" applyBorder="1" applyAlignment="1" applyProtection="1">
      <alignment/>
      <protection/>
    </xf>
    <xf numFmtId="0" fontId="1" fillId="0" borderId="15" xfId="0" applyFont="1" applyBorder="1" applyAlignment="1" applyProtection="1">
      <alignment/>
      <protection/>
    </xf>
    <xf numFmtId="0" fontId="1" fillId="0" borderId="16" xfId="0" applyFont="1" applyFill="1" applyBorder="1" applyAlignment="1" applyProtection="1">
      <alignment/>
      <protection/>
    </xf>
    <xf numFmtId="0" fontId="1" fillId="0" borderId="17" xfId="0" applyFont="1" applyBorder="1" applyAlignment="1" applyProtection="1">
      <alignment/>
      <protection/>
    </xf>
    <xf numFmtId="0" fontId="1" fillId="0" borderId="18" xfId="0" applyFont="1" applyBorder="1" applyAlignment="1" applyProtection="1">
      <alignment/>
      <protection/>
    </xf>
    <xf numFmtId="0" fontId="4" fillId="33" borderId="0" xfId="0" applyFont="1" applyFill="1" applyAlignment="1" applyProtection="1">
      <alignment/>
      <protection/>
    </xf>
    <xf numFmtId="165" fontId="1" fillId="0" borderId="0" xfId="0" applyNumberFormat="1" applyFont="1" applyBorder="1" applyAlignment="1" applyProtection="1">
      <alignment/>
      <protection/>
    </xf>
    <xf numFmtId="0" fontId="1" fillId="0" borderId="0" xfId="0" applyNumberFormat="1" applyFont="1" applyBorder="1" applyAlignment="1" applyProtection="1">
      <alignment/>
      <protection/>
    </xf>
    <xf numFmtId="2" fontId="0" fillId="0" borderId="0" xfId="0" applyNumberFormat="1" applyAlignment="1" applyProtection="1">
      <alignment/>
      <protection/>
    </xf>
    <xf numFmtId="0" fontId="0" fillId="35" borderId="0" xfId="0" applyFill="1" applyAlignment="1" applyProtection="1">
      <alignment horizontal="center"/>
      <protection locked="0"/>
    </xf>
    <xf numFmtId="0" fontId="0" fillId="33" borderId="0" xfId="0" applyFill="1" applyAlignment="1" applyProtection="1">
      <alignment horizontal="center"/>
      <protection/>
    </xf>
    <xf numFmtId="165" fontId="0" fillId="35" borderId="0" xfId="0" applyNumberFormat="1" applyFill="1" applyAlignment="1" applyProtection="1">
      <alignment horizontal="center"/>
      <protection locked="0"/>
    </xf>
    <xf numFmtId="165" fontId="0" fillId="33" borderId="0" xfId="0" applyNumberFormat="1" applyFill="1" applyAlignment="1" applyProtection="1">
      <alignment horizont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0" i="0" u="none" baseline="0">
                <a:solidFill>
                  <a:srgbClr val="000000"/>
                </a:solidFill>
                <a:latin typeface="Arial"/>
                <a:ea typeface="Arial"/>
                <a:cs typeface="Arial"/>
              </a:rPr>
              <a:t>Percentage chance of number of mutations</a:t>
            </a:r>
          </a:p>
        </c:rich>
      </c:tx>
      <c:layout>
        <c:manualLayout>
          <c:xMode val="factor"/>
          <c:yMode val="factor"/>
          <c:x val="-0.0155"/>
          <c:y val="0"/>
        </c:manualLayout>
      </c:layout>
      <c:spPr>
        <a:noFill/>
        <a:ln>
          <a:noFill/>
        </a:ln>
      </c:spPr>
    </c:title>
    <c:plotArea>
      <c:layout>
        <c:manualLayout>
          <c:xMode val="edge"/>
          <c:yMode val="edge"/>
          <c:x val="0.031"/>
          <c:y val="0.16725"/>
          <c:w val="0.938"/>
          <c:h val="0.793"/>
        </c:manualLayout>
      </c:layout>
      <c:barChart>
        <c:barDir val="col"/>
        <c:grouping val="clustered"/>
        <c:varyColors val="0"/>
        <c:ser>
          <c:idx val="0"/>
          <c:order val="0"/>
          <c:tx>
            <c:v>Number of mutations</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Sheet1!$B$12:$B$24</c:f>
              <c:numCache/>
            </c:numRef>
          </c:cat>
          <c:val>
            <c:numRef>
              <c:f>Sheet1!$C$12:$C$24</c:f>
              <c:numCache/>
            </c:numRef>
          </c:val>
        </c:ser>
        <c:axId val="31325764"/>
        <c:axId val="4581749"/>
      </c:barChart>
      <c:catAx>
        <c:axId val="3132576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581749"/>
        <c:crosses val="autoZero"/>
        <c:auto val="1"/>
        <c:lblOffset val="100"/>
        <c:tickLblSkip val="1"/>
        <c:noMultiLvlLbl val="0"/>
      </c:catAx>
      <c:valAx>
        <c:axId val="458174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1325764"/>
        <c:crossesAt val="1"/>
        <c:crossBetween val="between"/>
        <c:dispUnits/>
      </c:valAx>
      <c:spPr>
        <a:solidFill>
          <a:srgbClr val="FFFF99"/>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9</xdr:row>
      <xdr:rowOff>161925</xdr:rowOff>
    </xdr:from>
    <xdr:to>
      <xdr:col>11</xdr:col>
      <xdr:colOff>66675</xdr:colOff>
      <xdr:row>25</xdr:row>
      <xdr:rowOff>28575</xdr:rowOff>
    </xdr:to>
    <xdr:graphicFrame>
      <xdr:nvGraphicFramePr>
        <xdr:cNvPr id="1" name="Chart 1"/>
        <xdr:cNvGraphicFramePr/>
      </xdr:nvGraphicFramePr>
      <xdr:xfrm>
        <a:off x="3810000" y="1619250"/>
        <a:ext cx="3152775" cy="2476500"/>
      </xdr:xfrm>
      <a:graphic>
        <a:graphicData uri="http://schemas.openxmlformats.org/drawingml/2006/chart">
          <c:chart xmlns:c="http://schemas.openxmlformats.org/drawingml/2006/chart" r:id="rId1"/>
        </a:graphicData>
      </a:graphic>
    </xdr:graphicFrame>
    <xdr:clientData/>
  </xdr:twoCellAnchor>
  <xdr:twoCellAnchor>
    <xdr:from>
      <xdr:col>12</xdr:col>
      <xdr:colOff>171450</xdr:colOff>
      <xdr:row>0</xdr:row>
      <xdr:rowOff>85725</xdr:rowOff>
    </xdr:from>
    <xdr:to>
      <xdr:col>19</xdr:col>
      <xdr:colOff>57150</xdr:colOff>
      <xdr:row>7</xdr:row>
      <xdr:rowOff>0</xdr:rowOff>
    </xdr:to>
    <xdr:sp>
      <xdr:nvSpPr>
        <xdr:cNvPr id="2" name="Text Box 2"/>
        <xdr:cNvSpPr txBox="1">
          <a:spLocks noChangeArrowheads="1"/>
        </xdr:cNvSpPr>
      </xdr:nvSpPr>
      <xdr:spPr>
        <a:xfrm>
          <a:off x="8162925" y="85725"/>
          <a:ext cx="4600575" cy="10477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Note - where more than 2 people are in the study, the number of possible mutations opportunities should be calculated and entered in the markers field and then the generations and numbers tested entered as 1. The number of tranmission events needs be counted using each generationn multiplied by the number of markers tested. To help with understanding, this the example diagram below shows three different ways of how 10 tranmission events can occur
</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editAs="oneCell">
    <xdr:from>
      <xdr:col>12</xdr:col>
      <xdr:colOff>219075</xdr:colOff>
      <xdr:row>8</xdr:row>
      <xdr:rowOff>28575</xdr:rowOff>
    </xdr:from>
    <xdr:to>
      <xdr:col>18</xdr:col>
      <xdr:colOff>209550</xdr:colOff>
      <xdr:row>30</xdr:row>
      <xdr:rowOff>114300</xdr:rowOff>
    </xdr:to>
    <xdr:pic>
      <xdr:nvPicPr>
        <xdr:cNvPr id="3" name="Picture 4" descr="Transmission events"/>
        <xdr:cNvPicPr preferRelativeResize="1">
          <a:picLocks noChangeAspect="1"/>
        </xdr:cNvPicPr>
      </xdr:nvPicPr>
      <xdr:blipFill>
        <a:blip r:embed="rId2"/>
        <a:stretch>
          <a:fillRect/>
        </a:stretch>
      </xdr:blipFill>
      <xdr:spPr>
        <a:xfrm>
          <a:off x="8210550" y="1323975"/>
          <a:ext cx="3648075" cy="3676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195"/>
  <sheetViews>
    <sheetView showGridLines="0" showRowColHeaders="0" tabSelected="1" zoomScalePageLayoutView="0" workbookViewId="0" topLeftCell="A1">
      <selection activeCell="C5" sqref="C5"/>
    </sheetView>
  </sheetViews>
  <sheetFormatPr defaultColWidth="9.140625" defaultRowHeight="12.75"/>
  <cols>
    <col min="1" max="1" width="6.28125" style="2" customWidth="1"/>
    <col min="2" max="2" width="22.57421875" style="2" bestFit="1" customWidth="1"/>
    <col min="3" max="3" width="11.421875" style="2" customWidth="1"/>
    <col min="4" max="4" width="13.7109375" style="2" customWidth="1"/>
    <col min="5" max="5" width="2.421875" style="2" customWidth="1"/>
    <col min="6" max="7" width="9.140625" style="2" customWidth="1"/>
    <col min="8" max="8" width="1.57421875" style="2" customWidth="1"/>
    <col min="9" max="9" width="9.421875" style="2" bestFit="1" customWidth="1"/>
    <col min="10" max="10" width="4.00390625" style="2" customWidth="1"/>
    <col min="11" max="11" width="13.7109375" style="2" customWidth="1"/>
    <col min="12" max="12" width="16.421875" style="2" customWidth="1"/>
    <col min="13" max="18" width="9.140625" style="2" customWidth="1"/>
    <col min="19" max="19" width="15.8515625" style="2" customWidth="1"/>
    <col min="20" max="20" width="11.57421875" style="2" customWidth="1"/>
    <col min="21" max="21" width="12.00390625" style="2" customWidth="1"/>
    <col min="22" max="22" width="6.8515625" style="2" customWidth="1"/>
    <col min="23" max="23" width="11.57421875" style="2" bestFit="1" customWidth="1"/>
    <col min="24" max="24" width="10.421875" style="2" bestFit="1" customWidth="1"/>
    <col min="25" max="25" width="9.28125" style="2" bestFit="1" customWidth="1"/>
    <col min="26" max="16384" width="9.140625" style="2" customWidth="1"/>
  </cols>
  <sheetData>
    <row r="1" spans="1:12" ht="12.75">
      <c r="A1" s="1"/>
      <c r="B1" s="1"/>
      <c r="C1" s="1"/>
      <c r="D1" s="1"/>
      <c r="E1" s="1"/>
      <c r="F1" s="1"/>
      <c r="G1" s="1"/>
      <c r="H1" s="1"/>
      <c r="I1" s="1"/>
      <c r="J1" s="1"/>
      <c r="K1" s="1"/>
      <c r="L1" s="1"/>
    </row>
    <row r="2" spans="1:12" ht="12.75">
      <c r="A2" s="1"/>
      <c r="B2" s="8" t="s">
        <v>7</v>
      </c>
      <c r="C2" s="1"/>
      <c r="D2" s="1"/>
      <c r="E2" s="1"/>
      <c r="F2" s="1"/>
      <c r="G2" s="1"/>
      <c r="H2" s="1"/>
      <c r="I2" s="1"/>
      <c r="J2" s="1"/>
      <c r="K2" s="1"/>
      <c r="L2" s="1"/>
    </row>
    <row r="3" spans="1:12" ht="12.75">
      <c r="A3" s="1"/>
      <c r="B3" s="1"/>
      <c r="C3" s="1"/>
      <c r="D3" s="1"/>
      <c r="E3" s="1"/>
      <c r="F3" s="1"/>
      <c r="G3" s="1"/>
      <c r="H3" s="1"/>
      <c r="I3" s="1"/>
      <c r="J3" s="1"/>
      <c r="K3" s="1"/>
      <c r="L3" s="1"/>
    </row>
    <row r="4" spans="1:12" ht="12.75">
      <c r="A4" s="1"/>
      <c r="B4" s="3" t="s">
        <v>0</v>
      </c>
      <c r="C4" s="23">
        <v>67</v>
      </c>
      <c r="D4" s="1"/>
      <c r="E4" s="1"/>
      <c r="F4" s="1" t="s">
        <v>8</v>
      </c>
      <c r="G4" s="1"/>
      <c r="H4" s="1"/>
      <c r="I4" s="25">
        <v>0.0035</v>
      </c>
      <c r="J4" s="1"/>
      <c r="K4" s="1"/>
      <c r="L4" s="1"/>
    </row>
    <row r="5" spans="1:12" ht="12.75">
      <c r="A5" s="1"/>
      <c r="B5" s="3" t="s">
        <v>6</v>
      </c>
      <c r="C5" s="23">
        <v>5</v>
      </c>
      <c r="D5" s="1"/>
      <c r="E5" s="1"/>
      <c r="F5" s="1" t="s">
        <v>2</v>
      </c>
      <c r="G5" s="1"/>
      <c r="H5" s="1"/>
      <c r="I5" s="26">
        <f>1-I4</f>
        <v>0.9965</v>
      </c>
      <c r="J5" s="1"/>
      <c r="K5" s="1"/>
      <c r="L5" s="1"/>
    </row>
    <row r="6" spans="1:12" ht="12.75">
      <c r="A6" s="1"/>
      <c r="B6" s="3" t="s">
        <v>13</v>
      </c>
      <c r="C6" s="23">
        <v>2</v>
      </c>
      <c r="D6" s="1"/>
      <c r="E6" s="1"/>
      <c r="F6" s="19"/>
      <c r="G6" s="1"/>
      <c r="H6" s="1"/>
      <c r="I6" s="4"/>
      <c r="J6" s="1"/>
      <c r="K6" s="1"/>
      <c r="L6" s="1"/>
    </row>
    <row r="7" spans="1:12" ht="12.75">
      <c r="A7" s="1"/>
      <c r="B7" s="3" t="s">
        <v>1</v>
      </c>
      <c r="C7" s="24">
        <f>C5*C6</f>
        <v>10</v>
      </c>
      <c r="D7" s="1"/>
      <c r="E7" s="1"/>
      <c r="F7" s="19" t="s">
        <v>10</v>
      </c>
      <c r="G7" s="1"/>
      <c r="H7" s="1"/>
      <c r="I7" s="1"/>
      <c r="J7" s="1"/>
      <c r="K7" s="1"/>
      <c r="L7" s="1"/>
    </row>
    <row r="8" spans="1:12" ht="12.75">
      <c r="A8" s="1"/>
      <c r="B8" s="3" t="s">
        <v>4</v>
      </c>
      <c r="C8" s="24">
        <f>C4*C7</f>
        <v>670</v>
      </c>
      <c r="D8" s="1"/>
      <c r="E8" s="1"/>
      <c r="F8" s="19" t="s">
        <v>11</v>
      </c>
      <c r="G8" s="1"/>
      <c r="H8" s="1"/>
      <c r="I8" s="1"/>
      <c r="J8" s="1"/>
      <c r="K8" s="1"/>
      <c r="L8" s="1"/>
    </row>
    <row r="9" spans="1:12" ht="12.75">
      <c r="A9" s="1"/>
      <c r="B9" s="9"/>
      <c r="C9" s="9"/>
      <c r="D9" s="9"/>
      <c r="E9" s="9"/>
      <c r="F9" s="9"/>
      <c r="G9" s="9"/>
      <c r="H9" s="9"/>
      <c r="I9" s="9"/>
      <c r="J9" s="9"/>
      <c r="K9" s="9"/>
      <c r="L9" s="1"/>
    </row>
    <row r="10" spans="1:12" ht="13.5" thickBot="1">
      <c r="A10" s="1"/>
      <c r="B10" s="1"/>
      <c r="C10" s="1"/>
      <c r="D10" s="1"/>
      <c r="E10" s="1"/>
      <c r="F10" s="1"/>
      <c r="G10" s="1"/>
      <c r="H10" s="1"/>
      <c r="I10" s="1"/>
      <c r="J10" s="1"/>
      <c r="K10" s="1"/>
      <c r="L10" s="1"/>
    </row>
    <row r="11" spans="1:25" ht="12.75">
      <c r="A11" s="1"/>
      <c r="B11" s="5" t="s">
        <v>5</v>
      </c>
      <c r="C11" s="5" t="s">
        <v>3</v>
      </c>
      <c r="D11" s="5" t="s">
        <v>17</v>
      </c>
      <c r="E11" s="1"/>
      <c r="F11" s="1"/>
      <c r="G11" s="1"/>
      <c r="H11" s="1"/>
      <c r="I11" s="1"/>
      <c r="J11" s="1"/>
      <c r="K11" s="1"/>
      <c r="L11" s="1"/>
      <c r="V11" s="10" t="s">
        <v>9</v>
      </c>
      <c r="W11" s="11"/>
      <c r="X11" s="11"/>
      <c r="Y11" s="12"/>
    </row>
    <row r="12" spans="1:25" ht="12.75">
      <c r="A12" s="1"/>
      <c r="B12" s="5">
        <v>0</v>
      </c>
      <c r="C12" s="6">
        <f aca="true" t="shared" si="0" ref="C12:C24">W12*X12*Y12*100</f>
        <v>9.545375872202259</v>
      </c>
      <c r="D12" s="6">
        <f>C12</f>
        <v>9.545375872202259</v>
      </c>
      <c r="E12" s="1"/>
      <c r="F12" s="1"/>
      <c r="G12" s="1"/>
      <c r="H12" s="1"/>
      <c r="I12" s="1"/>
      <c r="J12" s="1"/>
      <c r="K12" s="1"/>
      <c r="L12" s="1"/>
      <c r="V12" s="13">
        <f>C8</f>
        <v>670</v>
      </c>
      <c r="W12" s="14">
        <v>1</v>
      </c>
      <c r="X12" s="14">
        <f aca="true" t="shared" si="1" ref="X12:X24">$I$4^B12</f>
        <v>1</v>
      </c>
      <c r="Y12" s="15">
        <f aca="true" t="shared" si="2" ref="Y12:Y24">$I$5^V12</f>
        <v>0.09545375872202258</v>
      </c>
    </row>
    <row r="13" spans="1:25" ht="12.75">
      <c r="A13" s="1"/>
      <c r="B13" s="5">
        <v>1</v>
      </c>
      <c r="C13" s="6">
        <f t="shared" si="0"/>
        <v>22.462525258719815</v>
      </c>
      <c r="D13" s="6">
        <f>C13+D12</f>
        <v>32.00790113092207</v>
      </c>
      <c r="E13" s="1"/>
      <c r="F13" s="1"/>
      <c r="G13" s="1"/>
      <c r="H13" s="1"/>
      <c r="I13" s="1"/>
      <c r="J13" s="1"/>
      <c r="K13" s="1"/>
      <c r="L13" s="1"/>
      <c r="V13" s="13">
        <f aca="true" t="shared" si="3" ref="V13:V18">V12-1</f>
        <v>669</v>
      </c>
      <c r="W13" s="14">
        <f>(V12)/FACT($V$12-V13)</f>
        <v>670</v>
      </c>
      <c r="X13" s="14">
        <f t="shared" si="1"/>
        <v>0.0035</v>
      </c>
      <c r="Y13" s="15">
        <f t="shared" si="2"/>
        <v>0.09578902029304824</v>
      </c>
    </row>
    <row r="14" spans="1:25" ht="12.75">
      <c r="A14" s="1"/>
      <c r="B14" s="5">
        <v>2</v>
      </c>
      <c r="C14" s="6">
        <f t="shared" si="0"/>
        <v>26.39036773371422</v>
      </c>
      <c r="D14" s="6">
        <f aca="true" t="shared" si="4" ref="D14:D24">C14+D13</f>
        <v>58.39826886463629</v>
      </c>
      <c r="E14" s="1"/>
      <c r="F14" s="1"/>
      <c r="G14" s="1"/>
      <c r="H14" s="1"/>
      <c r="I14" s="1"/>
      <c r="J14" s="1"/>
      <c r="K14" s="1"/>
      <c r="L14" s="1"/>
      <c r="V14" s="13">
        <f t="shared" si="3"/>
        <v>668</v>
      </c>
      <c r="W14" s="14">
        <f>(V12*V13)/FACT($V$12-V14)</f>
        <v>224115</v>
      </c>
      <c r="X14" s="14">
        <f t="shared" si="1"/>
        <v>1.2250000000000001E-05</v>
      </c>
      <c r="Y14" s="15">
        <f t="shared" si="2"/>
        <v>0.09612545940095156</v>
      </c>
    </row>
    <row r="15" spans="1:25" ht="12.75">
      <c r="A15" s="1"/>
      <c r="B15" s="5">
        <v>3</v>
      </c>
      <c r="C15" s="6">
        <f t="shared" si="0"/>
        <v>20.63913020954134</v>
      </c>
      <c r="D15" s="6">
        <f t="shared" si="4"/>
        <v>79.03739907417763</v>
      </c>
      <c r="E15" s="1"/>
      <c r="F15" s="1"/>
      <c r="G15" s="1"/>
      <c r="H15" s="1"/>
      <c r="I15" s="1"/>
      <c r="J15" s="1"/>
      <c r="K15" s="1"/>
      <c r="L15" s="1"/>
      <c r="V15" s="13">
        <f t="shared" si="3"/>
        <v>667</v>
      </c>
      <c r="W15" s="14">
        <f>(V12*V13*V14)/FACT($V$12-V15)</f>
        <v>49902940</v>
      </c>
      <c r="X15" s="14">
        <f t="shared" si="1"/>
        <v>4.2875000000000005E-08</v>
      </c>
      <c r="Y15" s="15">
        <f t="shared" si="2"/>
        <v>0.0964630801815871</v>
      </c>
    </row>
    <row r="16" spans="1:25" ht="12.75">
      <c r="A16" s="1"/>
      <c r="B16" s="5">
        <v>4</v>
      </c>
      <c r="C16" s="6">
        <f t="shared" si="0"/>
        <v>12.087819737625255</v>
      </c>
      <c r="D16" s="6">
        <f t="shared" si="4"/>
        <v>91.12521881180288</v>
      </c>
      <c r="E16" s="1"/>
      <c r="F16" s="1"/>
      <c r="G16" s="1"/>
      <c r="H16" s="1"/>
      <c r="I16" s="1"/>
      <c r="J16" s="1"/>
      <c r="K16" s="1"/>
      <c r="L16" s="1"/>
      <c r="V16" s="13">
        <f t="shared" si="3"/>
        <v>666</v>
      </c>
      <c r="W16" s="14">
        <f>(V12*V13*V14*V15)/FACT($V$12-V16)</f>
        <v>8321315245</v>
      </c>
      <c r="X16" s="14">
        <f t="shared" si="1"/>
        <v>1.5006250000000004E-10</v>
      </c>
      <c r="Y16" s="15">
        <f t="shared" si="2"/>
        <v>0.09680188678533577</v>
      </c>
    </row>
    <row r="17" spans="1:25" ht="12.75">
      <c r="A17" s="1"/>
      <c r="B17" s="5">
        <v>5</v>
      </c>
      <c r="C17" s="6">
        <f t="shared" si="0"/>
        <v>5.6551345325448</v>
      </c>
      <c r="D17" s="6">
        <f t="shared" si="4"/>
        <v>96.78035334434767</v>
      </c>
      <c r="E17" s="1"/>
      <c r="F17" s="1"/>
      <c r="G17" s="1"/>
      <c r="H17" s="1"/>
      <c r="I17" s="1"/>
      <c r="J17" s="1"/>
      <c r="K17" s="1"/>
      <c r="L17" s="1"/>
      <c r="V17" s="13">
        <f t="shared" si="3"/>
        <v>665</v>
      </c>
      <c r="W17" s="14">
        <f>(V12*V13*V14*V15*V16)/FACT($V$12-V17)</f>
        <v>1108399190634</v>
      </c>
      <c r="X17" s="14">
        <f t="shared" si="1"/>
        <v>5.252187500000001E-13</v>
      </c>
      <c r="Y17" s="15">
        <f t="shared" si="2"/>
        <v>0.0971418833771558</v>
      </c>
    </row>
    <row r="18" spans="1:25" ht="12.75">
      <c r="A18" s="1"/>
      <c r="B18" s="5">
        <v>6</v>
      </c>
      <c r="C18" s="6">
        <f t="shared" si="0"/>
        <v>2.201425928164914</v>
      </c>
      <c r="D18" s="6">
        <f t="shared" si="4"/>
        <v>98.98177927251258</v>
      </c>
      <c r="E18" s="1"/>
      <c r="F18" s="1"/>
      <c r="G18" s="1"/>
      <c r="H18" s="1"/>
      <c r="I18" s="1"/>
      <c r="J18" s="1"/>
      <c r="K18" s="1"/>
      <c r="L18" s="1"/>
      <c r="V18" s="13">
        <f t="shared" si="3"/>
        <v>664</v>
      </c>
      <c r="W18" s="14">
        <f>(V12*V13*V14*V15*V16*V17)/FACT($V$12-V18)</f>
        <v>122847576961935</v>
      </c>
      <c r="X18" s="14">
        <f t="shared" si="1"/>
        <v>1.8382656250000006E-15</v>
      </c>
      <c r="Y18" s="15">
        <f t="shared" si="2"/>
        <v>0.09748307413663401</v>
      </c>
    </row>
    <row r="19" spans="1:25" ht="12.75">
      <c r="A19" s="1"/>
      <c r="B19" s="5">
        <v>7</v>
      </c>
      <c r="C19" s="6">
        <f t="shared" si="0"/>
        <v>0.7334404497247881</v>
      </c>
      <c r="D19" s="6">
        <f t="shared" si="4"/>
        <v>99.71521972223736</v>
      </c>
      <c r="E19" s="1"/>
      <c r="F19" s="1"/>
      <c r="G19" s="1"/>
      <c r="H19" s="1"/>
      <c r="I19" s="1"/>
      <c r="J19" s="1"/>
      <c r="K19" s="1"/>
      <c r="L19" s="1"/>
      <c r="V19" s="13">
        <f aca="true" t="shared" si="5" ref="V19:V24">V18-1</f>
        <v>663</v>
      </c>
      <c r="W19" s="14">
        <f>(V12*V13*V14*V15*V16*V17*V18)/FACT($V$12-V19)</f>
        <v>11652970157532120</v>
      </c>
      <c r="X19" s="14">
        <f t="shared" si="1"/>
        <v>6.4339296875000025E-18</v>
      </c>
      <c r="Y19" s="15">
        <f t="shared" si="2"/>
        <v>0.09782546325803712</v>
      </c>
    </row>
    <row r="20" spans="1:25" ht="12.75">
      <c r="A20" s="1"/>
      <c r="B20" s="5">
        <v>8</v>
      </c>
      <c r="C20" s="6">
        <f t="shared" si="0"/>
        <v>0.21349078820702105</v>
      </c>
      <c r="D20" s="6">
        <f t="shared" si="4"/>
        <v>99.92871051044439</v>
      </c>
      <c r="E20" s="1"/>
      <c r="F20" s="1"/>
      <c r="G20" s="1"/>
      <c r="H20" s="1"/>
      <c r="I20" s="1"/>
      <c r="J20" s="1"/>
      <c r="K20" s="1"/>
      <c r="L20" s="1"/>
      <c r="V20" s="13">
        <f t="shared" si="5"/>
        <v>662</v>
      </c>
      <c r="W20" s="14">
        <f>(V12*V13*V14*V15*V16*V17*V18*V19)/FACT($V$12-V20)</f>
        <v>9.657399018054744E+17</v>
      </c>
      <c r="X20" s="14">
        <f t="shared" si="1"/>
        <v>2.2518753906250014E-20</v>
      </c>
      <c r="Y20" s="15">
        <f t="shared" si="2"/>
        <v>0.09816905495036342</v>
      </c>
    </row>
    <row r="21" spans="1:25" ht="12.75">
      <c r="A21" s="1"/>
      <c r="B21" s="5">
        <v>9</v>
      </c>
      <c r="C21" s="6">
        <f t="shared" si="0"/>
        <v>0.055155060074222835</v>
      </c>
      <c r="D21" s="6">
        <f t="shared" si="4"/>
        <v>99.98386557051862</v>
      </c>
      <c r="E21" s="1"/>
      <c r="F21" s="1"/>
      <c r="G21" s="1"/>
      <c r="H21" s="1"/>
      <c r="I21" s="1"/>
      <c r="J21" s="1"/>
      <c r="K21" s="1"/>
      <c r="L21" s="1"/>
      <c r="V21" s="13">
        <f t="shared" si="5"/>
        <v>661</v>
      </c>
      <c r="W21" s="14">
        <f>(V12*V13*V14*V15*V16*V17*V18*V19*V20)/FACT($V$12-V21)</f>
        <v>7.1035534999469335E+19</v>
      </c>
      <c r="X21" s="14">
        <f t="shared" si="1"/>
        <v>7.881563867187505E-23</v>
      </c>
      <c r="Y21" s="15">
        <f t="shared" si="2"/>
        <v>0.09851385343739427</v>
      </c>
    </row>
    <row r="22" spans="1:25" ht="12.75">
      <c r="A22" s="1"/>
      <c r="B22" s="5">
        <v>10</v>
      </c>
      <c r="C22" s="6">
        <f t="shared" si="0"/>
        <v>0.01280494043971044</v>
      </c>
      <c r="D22" s="6">
        <f t="shared" si="4"/>
        <v>99.99667051095832</v>
      </c>
      <c r="E22" s="1"/>
      <c r="F22" s="1"/>
      <c r="G22" s="1"/>
      <c r="H22" s="1"/>
      <c r="I22" s="1"/>
      <c r="J22" s="1"/>
      <c r="K22" s="1"/>
      <c r="L22" s="1"/>
      <c r="V22" s="13">
        <f t="shared" si="5"/>
        <v>660</v>
      </c>
      <c r="W22" s="14">
        <f>(V12*V13*V14*V15*V16*V17*V18*V19*V20*V21)/FACT($V$12-V22)</f>
        <v>4.695448863464923E+21</v>
      </c>
      <c r="X22" s="14">
        <f t="shared" si="1"/>
        <v>2.758547353515627E-25</v>
      </c>
      <c r="Y22" s="15">
        <f t="shared" si="2"/>
        <v>0.09885986295774638</v>
      </c>
    </row>
    <row r="23" spans="1:25" ht="12.75">
      <c r="A23" s="1"/>
      <c r="B23" s="5">
        <v>11</v>
      </c>
      <c r="C23" s="6">
        <f t="shared" si="0"/>
        <v>0.0026984821799690847</v>
      </c>
      <c r="D23" s="6">
        <f t="shared" si="4"/>
        <v>99.99936899313829</v>
      </c>
      <c r="E23" s="1"/>
      <c r="F23" s="1"/>
      <c r="G23" s="1"/>
      <c r="H23" s="1"/>
      <c r="I23" s="1"/>
      <c r="J23" s="1"/>
      <c r="K23" s="1"/>
      <c r="L23" s="1"/>
      <c r="V23" s="13">
        <f t="shared" si="5"/>
        <v>659</v>
      </c>
      <c r="W23" s="14">
        <f>(V12*V13*V14*V15*V16*V17*V18*V19*V20*V21*V22)/FACT($V$12-V23)</f>
        <v>2.8172693180789538E+23</v>
      </c>
      <c r="X23" s="14">
        <f t="shared" si="1"/>
        <v>9.654915737304696E-28</v>
      </c>
      <c r="Y23" s="15">
        <f t="shared" si="2"/>
        <v>0.09920708776492361</v>
      </c>
    </row>
    <row r="24" spans="1:25" ht="13.5" thickBot="1">
      <c r="A24" s="1"/>
      <c r="B24" s="5">
        <v>12</v>
      </c>
      <c r="C24" s="6">
        <f t="shared" si="0"/>
        <v>0.0005204924860427072</v>
      </c>
      <c r="D24" s="6">
        <f t="shared" si="4"/>
        <v>99.99988948562434</v>
      </c>
      <c r="E24" s="1"/>
      <c r="F24" s="1"/>
      <c r="G24" s="1"/>
      <c r="H24" s="1"/>
      <c r="I24" s="1"/>
      <c r="J24" s="1"/>
      <c r="K24" s="1"/>
      <c r="L24" s="1"/>
      <c r="V24" s="16">
        <f t="shared" si="5"/>
        <v>658</v>
      </c>
      <c r="W24" s="17">
        <f>(V12*V13*V14*V15*V16*V17*V18*V19*V20*V21*V22*V23)/FACT($V$12-V24)</f>
        <v>1.5471504005116923E+25</v>
      </c>
      <c r="X24" s="17">
        <f t="shared" si="1"/>
        <v>3.3792205080566435E-30</v>
      </c>
      <c r="Y24" s="18">
        <f t="shared" si="2"/>
        <v>0.09955553212736938</v>
      </c>
    </row>
    <row r="25" spans="1:12" ht="12.75">
      <c r="A25" s="1"/>
      <c r="B25" s="5"/>
      <c r="C25" s="7"/>
      <c r="D25" s="7"/>
      <c r="E25" s="1"/>
      <c r="F25" s="1"/>
      <c r="G25" s="1"/>
      <c r="H25" s="1"/>
      <c r="I25" s="1"/>
      <c r="J25" s="1"/>
      <c r="K25" s="1"/>
      <c r="L25" s="1"/>
    </row>
    <row r="26" spans="1:12" ht="12.75">
      <c r="A26" s="1"/>
      <c r="B26" s="1"/>
      <c r="C26" s="1"/>
      <c r="D26" s="1"/>
      <c r="E26" s="1"/>
      <c r="F26" s="1"/>
      <c r="G26" s="1"/>
      <c r="H26" s="1"/>
      <c r="I26" s="1"/>
      <c r="J26" s="1"/>
      <c r="K26" s="1"/>
      <c r="L26" s="1"/>
    </row>
    <row r="27" spans="1:12" ht="13.5" thickBot="1">
      <c r="A27" s="1"/>
      <c r="B27" s="1"/>
      <c r="C27" s="1"/>
      <c r="D27" s="1"/>
      <c r="E27" s="1"/>
      <c r="F27" s="1"/>
      <c r="G27" s="1"/>
      <c r="H27" s="1"/>
      <c r="I27" s="1"/>
      <c r="J27" s="1"/>
      <c r="K27" s="1"/>
      <c r="L27" s="1"/>
    </row>
    <row r="28" spans="1:26" ht="12.75">
      <c r="A28" s="1"/>
      <c r="B28" s="1" t="s">
        <v>12</v>
      </c>
      <c r="C28" s="1"/>
      <c r="D28" s="1"/>
      <c r="E28" s="1"/>
      <c r="F28" s="1"/>
      <c r="G28" s="1"/>
      <c r="H28" s="1"/>
      <c r="I28" s="1"/>
      <c r="J28" s="1"/>
      <c r="K28" s="1"/>
      <c r="L28" s="1"/>
      <c r="T28" s="2" t="s">
        <v>16</v>
      </c>
      <c r="U28" s="2">
        <v>1</v>
      </c>
      <c r="V28" s="10" t="s">
        <v>9</v>
      </c>
      <c r="W28" s="11"/>
      <c r="X28" s="11"/>
      <c r="Y28" s="12"/>
      <c r="Z28" s="2" t="s">
        <v>15</v>
      </c>
    </row>
    <row r="29" spans="1:26" ht="12.75">
      <c r="A29" s="1"/>
      <c r="B29" s="9"/>
      <c r="C29" s="9"/>
      <c r="D29" s="9"/>
      <c r="E29" s="9"/>
      <c r="F29" s="9"/>
      <c r="G29" s="9"/>
      <c r="H29" s="9"/>
      <c r="I29" s="9"/>
      <c r="J29" s="9"/>
      <c r="K29" s="9"/>
      <c r="L29" s="1"/>
      <c r="T29" s="2">
        <f>U28</f>
        <v>1</v>
      </c>
      <c r="U29" s="5">
        <v>0</v>
      </c>
      <c r="V29" s="13">
        <f>C4*C6</f>
        <v>134</v>
      </c>
      <c r="W29" s="14">
        <v>1</v>
      </c>
      <c r="X29" s="14">
        <f>$I$4^B29</f>
        <v>1</v>
      </c>
      <c r="Y29" s="15">
        <f aca="true" t="shared" si="6" ref="Y29:Y41">$I$5^V29</f>
        <v>0.6251131096845572</v>
      </c>
      <c r="Z29" s="22">
        <f>W29*X29*Y29*100</f>
        <v>62.511310968455724</v>
      </c>
    </row>
    <row r="30" spans="1:26" ht="12.75">
      <c r="A30" s="1"/>
      <c r="B30" s="3"/>
      <c r="C30" s="1"/>
      <c r="D30" s="1"/>
      <c r="E30" s="1"/>
      <c r="F30" s="1"/>
      <c r="G30" s="1"/>
      <c r="H30" s="1"/>
      <c r="I30" s="1"/>
      <c r="J30" s="1"/>
      <c r="K30" s="1"/>
      <c r="L30" s="1"/>
      <c r="T30" s="2">
        <f>T29</f>
        <v>1</v>
      </c>
      <c r="U30" s="5">
        <v>1</v>
      </c>
      <c r="V30" s="13">
        <f aca="true" t="shared" si="7" ref="V30:V41">V29-1</f>
        <v>133</v>
      </c>
      <c r="W30" s="14">
        <f>(V29)/FACT(V29-V30)</f>
        <v>134</v>
      </c>
      <c r="X30" s="20">
        <f>$I$4^U30</f>
        <v>0.0035</v>
      </c>
      <c r="Y30" s="15">
        <f t="shared" si="6"/>
        <v>0.6273086900999069</v>
      </c>
      <c r="Z30" s="22">
        <f aca="true" t="shared" si="8" ref="Z30:Z41">W30*X30*Y30*100</f>
        <v>29.420777565685636</v>
      </c>
    </row>
    <row r="31" spans="1:26" ht="12.75">
      <c r="A31" s="1"/>
      <c r="B31" s="3" t="s">
        <v>14</v>
      </c>
      <c r="C31" s="1"/>
      <c r="D31" s="1"/>
      <c r="E31" s="1"/>
      <c r="F31" s="1"/>
      <c r="G31" s="1"/>
      <c r="H31" s="1"/>
      <c r="I31" s="1"/>
      <c r="J31" s="1"/>
      <c r="K31" s="1"/>
      <c r="L31" s="1"/>
      <c r="T31" s="2">
        <f aca="true" t="shared" si="9" ref="T31:T41">T30</f>
        <v>1</v>
      </c>
      <c r="U31" s="5">
        <v>2</v>
      </c>
      <c r="V31" s="13">
        <f t="shared" si="7"/>
        <v>132</v>
      </c>
      <c r="W31" s="14">
        <f>(V29*V30)/FACT(V29-V31)</f>
        <v>8911</v>
      </c>
      <c r="X31" s="21">
        <f aca="true" t="shared" si="10" ref="X31:X41">$I$4^U31</f>
        <v>1.2250000000000001E-05</v>
      </c>
      <c r="Y31" s="15">
        <f t="shared" si="6"/>
        <v>0.6295119820370364</v>
      </c>
      <c r="Z31" s="22">
        <f t="shared" si="8"/>
        <v>6.871737058116739</v>
      </c>
    </row>
    <row r="32" spans="1:26" ht="12.75">
      <c r="A32" s="1"/>
      <c r="B32" s="1"/>
      <c r="C32" s="1"/>
      <c r="D32" s="1"/>
      <c r="E32" s="1"/>
      <c r="F32" s="1"/>
      <c r="G32" s="1"/>
      <c r="H32" s="1"/>
      <c r="I32" s="1"/>
      <c r="J32" s="1"/>
      <c r="K32" s="1"/>
      <c r="L32" s="1"/>
      <c r="T32" s="2">
        <f t="shared" si="9"/>
        <v>1</v>
      </c>
      <c r="U32" s="5">
        <v>3</v>
      </c>
      <c r="V32" s="13">
        <f t="shared" si="7"/>
        <v>131</v>
      </c>
      <c r="W32" s="14">
        <f>(V29*V30*V31)/FACT(V29-V32)</f>
        <v>392084</v>
      </c>
      <c r="X32" s="21">
        <f t="shared" si="10"/>
        <v>4.2875000000000005E-08</v>
      </c>
      <c r="Y32" s="15">
        <f t="shared" si="6"/>
        <v>0.6317230125810701</v>
      </c>
      <c r="Z32" s="22">
        <f t="shared" si="8"/>
        <v>1.0619643822879856</v>
      </c>
    </row>
    <row r="33" spans="1:26" ht="12.75">
      <c r="A33" s="1"/>
      <c r="B33" s="1"/>
      <c r="C33" s="1"/>
      <c r="D33" s="1"/>
      <c r="E33" s="1"/>
      <c r="F33" s="1"/>
      <c r="G33" s="1"/>
      <c r="H33" s="1"/>
      <c r="I33" s="1"/>
      <c r="J33" s="1"/>
      <c r="K33" s="1"/>
      <c r="L33" s="1"/>
      <c r="T33" s="2">
        <f t="shared" si="9"/>
        <v>1</v>
      </c>
      <c r="U33" s="5">
        <v>4</v>
      </c>
      <c r="V33" s="13">
        <f t="shared" si="7"/>
        <v>130</v>
      </c>
      <c r="W33" s="14">
        <f>(V29*V30*V31*V32)/FACT(V29-V33)</f>
        <v>12840751</v>
      </c>
      <c r="X33" s="21">
        <f t="shared" si="10"/>
        <v>1.5006250000000004E-10</v>
      </c>
      <c r="Y33" s="15">
        <f t="shared" si="6"/>
        <v>0.6339418089122629</v>
      </c>
      <c r="Z33" s="22">
        <f t="shared" si="8"/>
        <v>0.12215521055670883</v>
      </c>
    </row>
    <row r="34" spans="20:26" ht="12.75">
      <c r="T34" s="2">
        <f t="shared" si="9"/>
        <v>1</v>
      </c>
      <c r="U34" s="5">
        <v>5</v>
      </c>
      <c r="V34" s="13">
        <f t="shared" si="7"/>
        <v>129</v>
      </c>
      <c r="W34" s="14">
        <f>(V29*V30*V31*V32*V33)/FACT(V29-V34)</f>
        <v>333859526</v>
      </c>
      <c r="X34" s="21">
        <f t="shared" si="10"/>
        <v>5.252187500000001E-13</v>
      </c>
      <c r="Y34" s="15">
        <f t="shared" si="6"/>
        <v>0.6361683983063351</v>
      </c>
      <c r="Z34" s="22">
        <f t="shared" si="8"/>
        <v>0.01115516724602158</v>
      </c>
    </row>
    <row r="35" spans="20:26" ht="12.75">
      <c r="T35" s="2">
        <f t="shared" si="9"/>
        <v>1</v>
      </c>
      <c r="U35" s="5">
        <v>6</v>
      </c>
      <c r="V35" s="13">
        <f t="shared" si="7"/>
        <v>128</v>
      </c>
      <c r="W35" s="14">
        <f>(V29*V30*V31*V32*V33*V34)/FACT(V29-V35)</f>
        <v>7177979809</v>
      </c>
      <c r="X35" s="21">
        <f t="shared" si="10"/>
        <v>1.8382656250000006E-15</v>
      </c>
      <c r="Y35" s="15">
        <f t="shared" si="6"/>
        <v>0.6384028081348069</v>
      </c>
      <c r="Z35" s="22">
        <f t="shared" si="8"/>
        <v>0.0008423746465259647</v>
      </c>
    </row>
    <row r="36" spans="20:26" ht="12.75">
      <c r="T36" s="2">
        <f t="shared" si="9"/>
        <v>1</v>
      </c>
      <c r="U36" s="5">
        <v>7</v>
      </c>
      <c r="V36" s="13">
        <f t="shared" si="7"/>
        <v>127</v>
      </c>
      <c r="W36" s="14">
        <f>(V29*V30*V31*V32*V33*V34*V35)/FACT(V29-V36)</f>
        <v>131254487936</v>
      </c>
      <c r="X36" s="21">
        <f t="shared" si="10"/>
        <v>6.4339296875000025E-18</v>
      </c>
      <c r="Y36" s="15">
        <f t="shared" si="6"/>
        <v>0.6406450658653354</v>
      </c>
      <c r="Z36" s="22">
        <f t="shared" si="8"/>
        <v>5.4101332039801046E-05</v>
      </c>
    </row>
    <row r="37" spans="20:26" ht="12.75">
      <c r="T37" s="2">
        <f t="shared" si="9"/>
        <v>1</v>
      </c>
      <c r="U37" s="5">
        <v>8</v>
      </c>
      <c r="V37" s="13">
        <f t="shared" si="7"/>
        <v>126</v>
      </c>
      <c r="W37" s="14">
        <f>(V29*V30*V31*V32*V33*V34*V35*V36)/FACT(V29-V37)</f>
        <v>2083664995984</v>
      </c>
      <c r="X37" s="21">
        <f t="shared" si="10"/>
        <v>2.2518753906250014E-20</v>
      </c>
      <c r="Y37" s="15">
        <f t="shared" si="6"/>
        <v>0.6428951990620526</v>
      </c>
      <c r="Z37" s="22">
        <f t="shared" si="8"/>
        <v>3.016563232776163E-06</v>
      </c>
    </row>
    <row r="38" spans="20:26" ht="12.75">
      <c r="T38" s="2">
        <f t="shared" si="9"/>
        <v>1</v>
      </c>
      <c r="U38" s="5">
        <v>9</v>
      </c>
      <c r="V38" s="13">
        <f t="shared" si="7"/>
        <v>125</v>
      </c>
      <c r="W38" s="14">
        <f>(V29*V30*V31*V32*V33*V34*V35*V36*V37)/FACT(V29-V38)</f>
        <v>29171309943776</v>
      </c>
      <c r="X38" s="21">
        <f t="shared" si="10"/>
        <v>7.881563867187505E-23</v>
      </c>
      <c r="Y38" s="15">
        <f t="shared" si="6"/>
        <v>0.6451532353859032</v>
      </c>
      <c r="Z38" s="22">
        <f t="shared" si="8"/>
        <v>1.483307560522147E-07</v>
      </c>
    </row>
    <row r="39" spans="20:26" ht="12.75">
      <c r="T39" s="2">
        <f t="shared" si="9"/>
        <v>1</v>
      </c>
      <c r="U39" s="5">
        <v>10</v>
      </c>
      <c r="V39" s="13">
        <f t="shared" si="7"/>
        <v>124</v>
      </c>
      <c r="W39" s="14">
        <f>(V29*V30*V31*V32*V33*V34*V35*V36*V37*V38)/FACT(V29-V39)</f>
        <v>364641374297200</v>
      </c>
      <c r="X39" s="21">
        <f t="shared" si="10"/>
        <v>2.758547353515627E-25</v>
      </c>
      <c r="Y39" s="15">
        <f t="shared" si="6"/>
        <v>0.6474192025949856</v>
      </c>
      <c r="Z39" s="22">
        <f t="shared" si="8"/>
        <v>6.512263499532758E-09</v>
      </c>
    </row>
    <row r="40" spans="20:26" ht="12.75">
      <c r="T40" s="2">
        <f t="shared" si="9"/>
        <v>1</v>
      </c>
      <c r="U40" s="5">
        <v>11</v>
      </c>
      <c r="V40" s="13">
        <f t="shared" si="7"/>
        <v>123</v>
      </c>
      <c r="W40" s="14">
        <f>(V29*V30*V31*V32*V33*V34*V35*V36*V37*V38*V39)/FACT(V29-V40)</f>
        <v>4110502764804799.5</v>
      </c>
      <c r="X40" s="21">
        <f t="shared" si="10"/>
        <v>9.654915737304696E-28</v>
      </c>
      <c r="Y40" s="15">
        <f t="shared" si="6"/>
        <v>0.6496931285448926</v>
      </c>
      <c r="Z40" s="22">
        <f t="shared" si="8"/>
        <v>2.578408391914625E-10</v>
      </c>
    </row>
    <row r="41" spans="20:26" ht="13.5" thickBot="1">
      <c r="T41" s="2">
        <f t="shared" si="9"/>
        <v>1</v>
      </c>
      <c r="U41" s="5">
        <v>12</v>
      </c>
      <c r="V41" s="16">
        <f t="shared" si="7"/>
        <v>122</v>
      </c>
      <c r="W41" s="17">
        <f>(V29*V30*V31*V32*V33*V34*V35*V36*V37*V38*V39*V40)/FACT(V29-V41)</f>
        <v>42132653339249190</v>
      </c>
      <c r="X41" s="21">
        <f t="shared" si="10"/>
        <v>3.3792205080566435E-30</v>
      </c>
      <c r="Y41" s="18">
        <f t="shared" si="6"/>
        <v>0.6519750411890542</v>
      </c>
      <c r="Z41" s="22">
        <f t="shared" si="8"/>
        <v>9.282528957344422E-12</v>
      </c>
    </row>
    <row r="42" spans="21:26" ht="12.75">
      <c r="U42" s="2">
        <v>2</v>
      </c>
      <c r="V42" s="10" t="s">
        <v>9</v>
      </c>
      <c r="W42" s="11"/>
      <c r="X42" s="11"/>
      <c r="Y42" s="12"/>
      <c r="Z42" s="2" t="s">
        <v>15</v>
      </c>
    </row>
    <row r="43" spans="20:26" ht="12.75">
      <c r="T43" s="2">
        <f>T29+1</f>
        <v>2</v>
      </c>
      <c r="U43" s="5">
        <v>0</v>
      </c>
      <c r="V43" s="13">
        <f>V29*U42</f>
        <v>268</v>
      </c>
      <c r="W43" s="14">
        <v>1</v>
      </c>
      <c r="X43" s="14">
        <f>$I$4^B43</f>
        <v>1</v>
      </c>
      <c r="Y43" s="15">
        <f aca="true" t="shared" si="11" ref="Y43:Y55">$I$5^V43</f>
        <v>0.3907663998994973</v>
      </c>
      <c r="Z43" s="22">
        <f>W43*X43*Y43*100</f>
        <v>39.07663998994973</v>
      </c>
    </row>
    <row r="44" spans="20:26" ht="12.75">
      <c r="T44" s="2">
        <f aca="true" t="shared" si="12" ref="T44:T55">T30+1</f>
        <v>2</v>
      </c>
      <c r="U44" s="5">
        <v>1</v>
      </c>
      <c r="V44" s="13">
        <f aca="true" t="shared" si="13" ref="V44:V55">V43-1</f>
        <v>267</v>
      </c>
      <c r="W44" s="14">
        <f>(V43)/FACT(V43-V44)</f>
        <v>268</v>
      </c>
      <c r="X44" s="20">
        <f>$I$4^U44</f>
        <v>0.0035</v>
      </c>
      <c r="Y44" s="15">
        <f t="shared" si="11"/>
        <v>0.39213888600049895</v>
      </c>
      <c r="Z44" s="22">
        <f aca="true" t="shared" si="14" ref="Z44:Z55">W44*X44*Y44*100</f>
        <v>36.78262750684681</v>
      </c>
    </row>
    <row r="45" spans="20:26" ht="12.75">
      <c r="T45" s="2">
        <f t="shared" si="12"/>
        <v>2</v>
      </c>
      <c r="U45" s="5">
        <v>2</v>
      </c>
      <c r="V45" s="13">
        <f t="shared" si="13"/>
        <v>266</v>
      </c>
      <c r="W45" s="14">
        <f>(V43*V44)/FACT(V43-V45)</f>
        <v>35778</v>
      </c>
      <c r="X45" s="21">
        <f aca="true" t="shared" si="15" ref="X45:X55">$I$4^U45</f>
        <v>1.2250000000000001E-05</v>
      </c>
      <c r="Y45" s="15">
        <f t="shared" si="11"/>
        <v>0.393516192674861</v>
      </c>
      <c r="Z45" s="22">
        <f t="shared" si="14"/>
        <v>17.247047368363443</v>
      </c>
    </row>
    <row r="46" spans="20:26" ht="12.75">
      <c r="T46" s="2">
        <f t="shared" si="12"/>
        <v>2</v>
      </c>
      <c r="U46" s="5">
        <v>3</v>
      </c>
      <c r="V46" s="13">
        <f t="shared" si="13"/>
        <v>265</v>
      </c>
      <c r="W46" s="14">
        <f>(V43*V44*V45)/FACT(V43-V46)</f>
        <v>3172316</v>
      </c>
      <c r="X46" s="21">
        <f t="shared" si="15"/>
        <v>4.2875000000000005E-08</v>
      </c>
      <c r="Y46" s="15">
        <f t="shared" si="11"/>
        <v>0.3948983368538494</v>
      </c>
      <c r="Z46" s="22">
        <f t="shared" si="14"/>
        <v>5.371132664307196</v>
      </c>
    </row>
    <row r="47" spans="20:26" ht="12.75">
      <c r="T47" s="2">
        <f t="shared" si="12"/>
        <v>2</v>
      </c>
      <c r="U47" s="5">
        <v>4</v>
      </c>
      <c r="V47" s="13">
        <f t="shared" si="13"/>
        <v>264</v>
      </c>
      <c r="W47" s="14">
        <f>(V43*V44*V45*V46)/FACT(V43-V47)</f>
        <v>210165935</v>
      </c>
      <c r="X47" s="21">
        <f t="shared" si="15"/>
        <v>1.5006250000000004E-10</v>
      </c>
      <c r="Y47" s="15">
        <f t="shared" si="11"/>
        <v>0.39628533552819806</v>
      </c>
      <c r="Z47" s="22">
        <f t="shared" si="14"/>
        <v>1.2498057065090127</v>
      </c>
    </row>
    <row r="48" spans="20:26" ht="12.75">
      <c r="T48" s="2">
        <f t="shared" si="12"/>
        <v>2</v>
      </c>
      <c r="U48" s="5">
        <v>5</v>
      </c>
      <c r="V48" s="13">
        <f t="shared" si="13"/>
        <v>263</v>
      </c>
      <c r="W48" s="14">
        <f>(V43*V44*V45*V46*V47)/FACT(V43-V48)</f>
        <v>11096761368</v>
      </c>
      <c r="X48" s="21">
        <f t="shared" si="15"/>
        <v>5.252187500000001E-13</v>
      </c>
      <c r="Y48" s="15">
        <f t="shared" si="11"/>
        <v>0.3976772057483171</v>
      </c>
      <c r="Z48" s="22">
        <f t="shared" si="14"/>
        <v>0.2317753081413603</v>
      </c>
    </row>
    <row r="49" spans="20:26" ht="12.75">
      <c r="T49" s="2">
        <f t="shared" si="12"/>
        <v>2</v>
      </c>
      <c r="U49" s="5">
        <v>6</v>
      </c>
      <c r="V49" s="13">
        <f t="shared" si="13"/>
        <v>262</v>
      </c>
      <c r="W49" s="14">
        <f>(V43*V44*V45*V46*V47*V48)/FACT(V43-V49)</f>
        <v>486408039964</v>
      </c>
      <c r="X49" s="21">
        <f t="shared" si="15"/>
        <v>1.8382656250000006E-15</v>
      </c>
      <c r="Y49" s="15">
        <f t="shared" si="11"/>
        <v>0.3990739646245029</v>
      </c>
      <c r="Z49" s="22">
        <f t="shared" si="14"/>
        <v>0.03568308599165783</v>
      </c>
    </row>
    <row r="50" spans="20:26" ht="12.75">
      <c r="T50" s="2">
        <f t="shared" si="12"/>
        <v>2</v>
      </c>
      <c r="U50" s="5">
        <v>7</v>
      </c>
      <c r="V50" s="13">
        <f t="shared" si="13"/>
        <v>261</v>
      </c>
      <c r="W50" s="14">
        <f>(V43*V44*V45*V46*V47*V48*V49)/FACT(V43-V50)</f>
        <v>18205558067224</v>
      </c>
      <c r="X50" s="21">
        <f t="shared" si="15"/>
        <v>6.4339296875000025E-18</v>
      </c>
      <c r="Y50" s="15">
        <f t="shared" si="11"/>
        <v>0.40047562932714786</v>
      </c>
      <c r="Z50" s="22">
        <f t="shared" si="14"/>
        <v>0.004690902423389037</v>
      </c>
    </row>
    <row r="51" spans="20:26" ht="12.75">
      <c r="T51" s="2">
        <f t="shared" si="12"/>
        <v>2</v>
      </c>
      <c r="U51" s="5">
        <v>8</v>
      </c>
      <c r="V51" s="13">
        <f t="shared" si="13"/>
        <v>260</v>
      </c>
      <c r="W51" s="14">
        <f>(V43*V44*V45*V46*V47*V48*V49*V50)/FACT(V43-V51)</f>
        <v>593956331943183</v>
      </c>
      <c r="X51" s="21">
        <f t="shared" si="15"/>
        <v>2.2518753906250014E-20</v>
      </c>
      <c r="Y51" s="15">
        <f t="shared" si="11"/>
        <v>0.40188221708695215</v>
      </c>
      <c r="Z51" s="22">
        <f t="shared" si="14"/>
        <v>0.000537523753608365</v>
      </c>
    </row>
    <row r="52" spans="20:26" ht="12.75">
      <c r="T52" s="2">
        <f t="shared" si="12"/>
        <v>2</v>
      </c>
      <c r="U52" s="5">
        <v>9</v>
      </c>
      <c r="V52" s="13">
        <f t="shared" si="13"/>
        <v>259</v>
      </c>
      <c r="W52" s="14">
        <f>(V43*V44*V45*V46*V47*V48*V49*V50*V51)/FACT(V43-V52)</f>
        <v>17158738478358620</v>
      </c>
      <c r="X52" s="21">
        <f t="shared" si="15"/>
        <v>7.881563867187505E-23</v>
      </c>
      <c r="Y52" s="15">
        <f t="shared" si="11"/>
        <v>0.40329374519513506</v>
      </c>
      <c r="Z52" s="22">
        <f t="shared" si="14"/>
        <v>5.454051578119106E-05</v>
      </c>
    </row>
    <row r="53" spans="20:26" ht="12.75">
      <c r="T53" s="2">
        <f t="shared" si="12"/>
        <v>2</v>
      </c>
      <c r="U53" s="5">
        <v>10</v>
      </c>
      <c r="V53" s="13">
        <f t="shared" si="13"/>
        <v>258</v>
      </c>
      <c r="W53" s="14">
        <f>(V43*V44*V45*V46*V47*V48*V49*V50*V51*V52)/FACT(V43-V53)</f>
        <v>4.444113265894883E+17</v>
      </c>
      <c r="X53" s="21">
        <f t="shared" si="15"/>
        <v>2.758547353515627E-25</v>
      </c>
      <c r="Y53" s="15">
        <f t="shared" si="11"/>
        <v>0.40471023100364784</v>
      </c>
      <c r="Z53" s="22">
        <f t="shared" si="14"/>
        <v>4.961462875629676E-06</v>
      </c>
    </row>
    <row r="54" spans="20:26" ht="12.75">
      <c r="T54" s="2">
        <f t="shared" si="12"/>
        <v>2</v>
      </c>
      <c r="U54" s="5">
        <v>11</v>
      </c>
      <c r="V54" s="13">
        <f t="shared" si="13"/>
        <v>257</v>
      </c>
      <c r="W54" s="14">
        <f>(V43*V44*V45*V46*V47*V48*V49*V50*V51*V52*V53)/FACT(V43-V54)</f>
        <v>1.0423465660007997E+19</v>
      </c>
      <c r="X54" s="21">
        <f t="shared" si="15"/>
        <v>9.654915737304696E-28</v>
      </c>
      <c r="Y54" s="15">
        <f t="shared" si="11"/>
        <v>0.4061316919253867</v>
      </c>
      <c r="Z54" s="22">
        <f t="shared" si="14"/>
        <v>4.087215232124797E-07</v>
      </c>
    </row>
    <row r="55" spans="20:26" ht="13.5" thickBot="1">
      <c r="T55" s="2">
        <f t="shared" si="12"/>
        <v>2</v>
      </c>
      <c r="U55" s="5">
        <v>12</v>
      </c>
      <c r="V55" s="16">
        <f t="shared" si="13"/>
        <v>256</v>
      </c>
      <c r="W55" s="17">
        <f>(V43*V44*V45*V46*V47*V48*V49*V50*V51*V52*V53*V54)/FACT(V43-V55)</f>
        <v>2.23235889551838E+20</v>
      </c>
      <c r="X55" s="21">
        <f t="shared" si="15"/>
        <v>3.3792205080566435E-30</v>
      </c>
      <c r="Y55" s="18">
        <f t="shared" si="11"/>
        <v>0.40755814543440705</v>
      </c>
      <c r="Z55" s="22">
        <f t="shared" si="14"/>
        <v>3.074469059454972E-08</v>
      </c>
    </row>
    <row r="56" spans="21:26" ht="12.75">
      <c r="U56" s="2">
        <v>3</v>
      </c>
      <c r="V56" s="10" t="s">
        <v>9</v>
      </c>
      <c r="W56" s="11"/>
      <c r="X56" s="11"/>
      <c r="Y56" s="12"/>
      <c r="Z56" s="2" t="s">
        <v>15</v>
      </c>
    </row>
    <row r="57" spans="20:26" ht="12.75">
      <c r="T57" s="2">
        <f>T43+1</f>
        <v>3</v>
      </c>
      <c r="U57" s="5">
        <v>0</v>
      </c>
      <c r="V57" s="13">
        <f>$V$29*U56</f>
        <v>402</v>
      </c>
      <c r="W57" s="14">
        <v>1</v>
      </c>
      <c r="X57" s="14">
        <f>$I$4^B57</f>
        <v>1</v>
      </c>
      <c r="Y57" s="15">
        <f aca="true" t="shared" si="16" ref="Y57:Y69">$I$5^V57</f>
        <v>0.24427319940141395</v>
      </c>
      <c r="Z57" s="22">
        <f>W57*X57*Y57*100</f>
        <v>24.427319940141395</v>
      </c>
    </row>
    <row r="58" spans="20:26" ht="12.75">
      <c r="T58" s="2">
        <f aca="true" t="shared" si="17" ref="T58:T69">T44+1</f>
        <v>3</v>
      </c>
      <c r="U58" s="5">
        <v>1</v>
      </c>
      <c r="V58" s="13">
        <f aca="true" t="shared" si="18" ref="V58:V69">V57-1</f>
        <v>401</v>
      </c>
      <c r="W58" s="14">
        <f>(V57)/FACT(V57-V58)</f>
        <v>402</v>
      </c>
      <c r="X58" s="20">
        <f>$I$4^U58</f>
        <v>0.0035</v>
      </c>
      <c r="Y58" s="15">
        <f t="shared" si="16"/>
        <v>0.24513115845601</v>
      </c>
      <c r="Z58" s="22">
        <f aca="true" t="shared" si="19" ref="Z58:Z69">W58*X58*Y58*100</f>
        <v>34.48995399476061</v>
      </c>
    </row>
    <row r="59" spans="20:26" ht="12.75">
      <c r="T59" s="2">
        <f t="shared" si="17"/>
        <v>3</v>
      </c>
      <c r="U59" s="5">
        <v>2</v>
      </c>
      <c r="V59" s="13">
        <f t="shared" si="18"/>
        <v>400</v>
      </c>
      <c r="W59" s="14">
        <f>(V57*V58)/FACT(V57-V59)</f>
        <v>80601</v>
      </c>
      <c r="X59" s="21">
        <f aca="true" t="shared" si="20" ref="X59:X69">$I$4^U59</f>
        <v>1.2250000000000001E-05</v>
      </c>
      <c r="Y59" s="15">
        <f t="shared" si="16"/>
        <v>0.2459921309142097</v>
      </c>
      <c r="Z59" s="22">
        <f t="shared" si="19"/>
        <v>24.288334386174867</v>
      </c>
    </row>
    <row r="60" spans="20:26" ht="12.75">
      <c r="T60" s="2">
        <f t="shared" si="17"/>
        <v>3</v>
      </c>
      <c r="U60" s="5">
        <v>3</v>
      </c>
      <c r="V60" s="13">
        <f t="shared" si="18"/>
        <v>399</v>
      </c>
      <c r="W60" s="14">
        <f>(V57*V58*V59)/FACT(V57-V60)</f>
        <v>10746800</v>
      </c>
      <c r="X60" s="21">
        <f t="shared" si="20"/>
        <v>4.2875000000000005E-08</v>
      </c>
      <c r="Y60" s="15">
        <f t="shared" si="16"/>
        <v>0.2468561273599696</v>
      </c>
      <c r="Z60" s="22">
        <f t="shared" si="19"/>
        <v>11.37436632903322</v>
      </c>
    </row>
    <row r="61" spans="20:26" ht="12.75">
      <c r="T61" s="2">
        <f t="shared" si="17"/>
        <v>3</v>
      </c>
      <c r="U61" s="5">
        <v>4</v>
      </c>
      <c r="V61" s="13">
        <f t="shared" si="18"/>
        <v>398</v>
      </c>
      <c r="W61" s="14">
        <f>(V57*V58*V59*V60)/FACT(V57-V61)</f>
        <v>1071993300</v>
      </c>
      <c r="X61" s="21">
        <f t="shared" si="20"/>
        <v>1.5006250000000004E-10</v>
      </c>
      <c r="Y61" s="15">
        <f t="shared" si="16"/>
        <v>0.24772315841442005</v>
      </c>
      <c r="Z61" s="22">
        <f t="shared" si="19"/>
        <v>3.985023225914425</v>
      </c>
    </row>
    <row r="62" spans="20:26" ht="12.75">
      <c r="T62" s="2">
        <f t="shared" si="17"/>
        <v>3</v>
      </c>
      <c r="U62" s="5">
        <v>5</v>
      </c>
      <c r="V62" s="13">
        <f t="shared" si="18"/>
        <v>397</v>
      </c>
      <c r="W62" s="14">
        <f>(V57*V58*V59*V60*V61)/FACT(V57-V62)</f>
        <v>85330666680</v>
      </c>
      <c r="X62" s="21">
        <f t="shared" si="20"/>
        <v>5.252187500000001E-13</v>
      </c>
      <c r="Y62" s="15">
        <f t="shared" si="16"/>
        <v>0.24859323473599598</v>
      </c>
      <c r="Z62" s="22">
        <f t="shared" si="19"/>
        <v>1.1141269149420554</v>
      </c>
    </row>
    <row r="63" spans="20:26" ht="12.75">
      <c r="T63" s="2">
        <f t="shared" si="17"/>
        <v>3</v>
      </c>
      <c r="U63" s="5">
        <v>6</v>
      </c>
      <c r="V63" s="13">
        <f t="shared" si="18"/>
        <v>396</v>
      </c>
      <c r="W63" s="14">
        <f>(V57*V58*V59*V60*V61*V62)/FACT(V57-V63)</f>
        <v>5646045778660</v>
      </c>
      <c r="X63" s="21">
        <f t="shared" si="20"/>
        <v>1.8382656250000006E-15</v>
      </c>
      <c r="Y63" s="15">
        <f t="shared" si="16"/>
        <v>0.249466367020568</v>
      </c>
      <c r="Z63" s="22">
        <f t="shared" si="19"/>
        <v>0.25891944276835366</v>
      </c>
    </row>
    <row r="64" spans="20:26" ht="12.75">
      <c r="T64" s="2">
        <f t="shared" si="17"/>
        <v>3</v>
      </c>
      <c r="U64" s="5">
        <v>7</v>
      </c>
      <c r="V64" s="13">
        <f t="shared" si="18"/>
        <v>395</v>
      </c>
      <c r="W64" s="14">
        <f>(V57*V58*V59*V60*V61*V62*V63)/FACT(V57-V64)</f>
        <v>319404875478480</v>
      </c>
      <c r="X64" s="21">
        <f t="shared" si="20"/>
        <v>6.4339296875000025E-18</v>
      </c>
      <c r="Y64" s="15">
        <f t="shared" si="16"/>
        <v>0.25034256600157345</v>
      </c>
      <c r="Z64" s="22">
        <f t="shared" si="19"/>
        <v>0.05144611105683294</v>
      </c>
    </row>
    <row r="65" spans="20:26" ht="12.75">
      <c r="T65" s="2">
        <f t="shared" si="17"/>
        <v>3</v>
      </c>
      <c r="U65" s="5">
        <v>8</v>
      </c>
      <c r="V65" s="13">
        <f t="shared" si="18"/>
        <v>394</v>
      </c>
      <c r="W65" s="14">
        <f>(V57*V58*V59*V60*V61*V62*V63*V64)/FACT(V57-V65)</f>
        <v>15770615726749950</v>
      </c>
      <c r="X65" s="21">
        <f t="shared" si="20"/>
        <v>2.2518753906250014E-20</v>
      </c>
      <c r="Y65" s="15">
        <f t="shared" si="16"/>
        <v>0.25122184245014895</v>
      </c>
      <c r="Z65" s="22">
        <f t="shared" si="19"/>
        <v>0.008921757217269384</v>
      </c>
    </row>
    <row r="66" spans="20:26" ht="12.75">
      <c r="T66" s="2">
        <f t="shared" si="17"/>
        <v>3</v>
      </c>
      <c r="U66" s="5">
        <v>9</v>
      </c>
      <c r="V66" s="13">
        <f t="shared" si="18"/>
        <v>393</v>
      </c>
      <c r="W66" s="14">
        <f>(V57*V58*V59*V60*V61*V62*V63*V64*V65)/FACT(V57-V66)</f>
        <v>6.904025107043867E+17</v>
      </c>
      <c r="X66" s="21">
        <f t="shared" si="20"/>
        <v>7.881563867187505E-23</v>
      </c>
      <c r="Y66" s="15">
        <f t="shared" si="16"/>
        <v>0.25210420717526233</v>
      </c>
      <c r="Z66" s="22">
        <f t="shared" si="19"/>
        <v>0.001371812811798459</v>
      </c>
    </row>
    <row r="67" spans="20:26" ht="12.75">
      <c r="T67" s="2">
        <f t="shared" si="17"/>
        <v>3</v>
      </c>
      <c r="U67" s="5">
        <v>10</v>
      </c>
      <c r="V67" s="13">
        <f t="shared" si="18"/>
        <v>392</v>
      </c>
      <c r="W67" s="14">
        <f>(V57*V58*V59*V60*V61*V62*V63*V64*V65*V66)/FACT(V57-V67)</f>
        <v>2.7132818670682395E+19</v>
      </c>
      <c r="X67" s="21">
        <f t="shared" si="20"/>
        <v>2.758547353515627E-25</v>
      </c>
      <c r="Y67" s="15">
        <f t="shared" si="16"/>
        <v>0.2529896710238458</v>
      </c>
      <c r="Z67" s="22">
        <f t="shared" si="19"/>
        <v>0.0001893555968518595</v>
      </c>
    </row>
    <row r="68" spans="20:26" ht="12.75">
      <c r="T68" s="2">
        <f t="shared" si="17"/>
        <v>3</v>
      </c>
      <c r="U68" s="5">
        <v>11</v>
      </c>
      <c r="V68" s="13">
        <f t="shared" si="18"/>
        <v>391</v>
      </c>
      <c r="W68" s="14">
        <f>(V57*V58*V59*V60*V61*V62*V63*V64*V65*V66*V67)/FACT(V57-V68)</f>
        <v>9.669149926279545E+20</v>
      </c>
      <c r="X68" s="21">
        <f t="shared" si="20"/>
        <v>9.654915737304696E-28</v>
      </c>
      <c r="Y68" s="15">
        <f t="shared" si="16"/>
        <v>0.25387824488092897</v>
      </c>
      <c r="Z68" s="22">
        <f t="shared" si="19"/>
        <v>2.370075983038373E-05</v>
      </c>
    </row>
    <row r="69" spans="20:26" ht="13.5" thickBot="1">
      <c r="T69" s="2">
        <f t="shared" si="17"/>
        <v>3</v>
      </c>
      <c r="U69" s="5">
        <v>12</v>
      </c>
      <c r="V69" s="16">
        <f t="shared" si="18"/>
        <v>390</v>
      </c>
      <c r="W69" s="17">
        <f>(V57*V58*V59*V60*V61*V62*V63*V64*V65*V66*V67*V68)/FACT(V57-V69)</f>
        <v>3.1505313509794183E+22</v>
      </c>
      <c r="X69" s="21">
        <f t="shared" si="20"/>
        <v>3.3792205080566435E-30</v>
      </c>
      <c r="Y69" s="18">
        <f t="shared" si="16"/>
        <v>0.25476993966977324</v>
      </c>
      <c r="Z69" s="22">
        <f t="shared" si="19"/>
        <v>2.712367438357597E-06</v>
      </c>
    </row>
    <row r="70" spans="21:26" ht="12.75">
      <c r="U70" s="2">
        <v>4</v>
      </c>
      <c r="V70" s="10" t="s">
        <v>9</v>
      </c>
      <c r="W70" s="11"/>
      <c r="X70" s="11"/>
      <c r="Y70" s="12"/>
      <c r="Z70" s="2" t="s">
        <v>15</v>
      </c>
    </row>
    <row r="71" spans="20:26" ht="12.75">
      <c r="T71" s="2">
        <f>T57+1</f>
        <v>4</v>
      </c>
      <c r="U71" s="5">
        <v>0</v>
      </c>
      <c r="V71" s="13">
        <f>$V$29*U70</f>
        <v>536</v>
      </c>
      <c r="W71" s="14">
        <v>1</v>
      </c>
      <c r="X71" s="14">
        <f>$I$4^B71</f>
        <v>1</v>
      </c>
      <c r="Y71" s="15">
        <f aca="true" t="shared" si="21" ref="Y71:Y83">$I$5^V71</f>
        <v>0.15269837929041383</v>
      </c>
      <c r="Z71" s="22">
        <f>W71*X71*Y71*100</f>
        <v>15.269837929041383</v>
      </c>
    </row>
    <row r="72" spans="20:26" ht="12.75">
      <c r="T72" s="2">
        <f aca="true" t="shared" si="22" ref="T72:T83">T58+1</f>
        <v>4</v>
      </c>
      <c r="U72" s="5">
        <v>1</v>
      </c>
      <c r="V72" s="13">
        <f aca="true" t="shared" si="23" ref="V72:V83">V71-1</f>
        <v>535</v>
      </c>
      <c r="W72" s="14">
        <f>(V71)/FACT(V71-V72)</f>
        <v>536</v>
      </c>
      <c r="X72" s="20">
        <f>$I$4^U72</f>
        <v>0.0035</v>
      </c>
      <c r="Y72" s="15">
        <f t="shared" si="21"/>
        <v>0.15323470074301435</v>
      </c>
      <c r="Z72" s="22">
        <f aca="true" t="shared" si="24" ref="Z72:Z83">W72*X72*Y72*100</f>
        <v>28.746829859389493</v>
      </c>
    </row>
    <row r="73" spans="20:26" ht="12.75">
      <c r="T73" s="2">
        <f t="shared" si="22"/>
        <v>4</v>
      </c>
      <c r="U73" s="5">
        <v>2</v>
      </c>
      <c r="V73" s="13">
        <f t="shared" si="23"/>
        <v>534</v>
      </c>
      <c r="W73" s="14">
        <f>(V71*V72)/FACT(V71-V73)</f>
        <v>143380</v>
      </c>
      <c r="X73" s="21">
        <f aca="true" t="shared" si="25" ref="X73:X83">$I$4^U73</f>
        <v>1.2250000000000001E-05</v>
      </c>
      <c r="Y73" s="15">
        <f t="shared" si="21"/>
        <v>0.15377290591371234</v>
      </c>
      <c r="Z73" s="22">
        <f t="shared" si="24"/>
        <v>27.008750081137396</v>
      </c>
    </row>
    <row r="74" spans="20:26" ht="12.75">
      <c r="T74" s="2">
        <f t="shared" si="22"/>
        <v>4</v>
      </c>
      <c r="U74" s="5">
        <v>3</v>
      </c>
      <c r="V74" s="13">
        <f t="shared" si="23"/>
        <v>533</v>
      </c>
      <c r="W74" s="14">
        <f>(V71*V72*V73)/FACT(V71-V74)</f>
        <v>25521640</v>
      </c>
      <c r="X74" s="21">
        <f t="shared" si="25"/>
        <v>4.2875000000000005E-08</v>
      </c>
      <c r="Y74" s="15">
        <f t="shared" si="21"/>
        <v>0.1543130014186777</v>
      </c>
      <c r="Z74" s="22">
        <f t="shared" si="24"/>
        <v>16.885550728096938</v>
      </c>
    </row>
    <row r="75" spans="20:26" ht="12.75">
      <c r="T75" s="2">
        <f t="shared" si="22"/>
        <v>4</v>
      </c>
      <c r="U75" s="5">
        <v>4</v>
      </c>
      <c r="V75" s="13">
        <f t="shared" si="23"/>
        <v>532</v>
      </c>
      <c r="W75" s="14">
        <f>(V71*V72*V73*V74)/FACT(V71-V75)</f>
        <v>3400758530</v>
      </c>
      <c r="X75" s="21">
        <f t="shared" si="25"/>
        <v>1.5006250000000004E-10</v>
      </c>
      <c r="Y75" s="15">
        <f t="shared" si="21"/>
        <v>0.1548549938973183</v>
      </c>
      <c r="Z75" s="22">
        <f t="shared" si="24"/>
        <v>7.902658023899859</v>
      </c>
    </row>
    <row r="76" spans="20:26" ht="12.75">
      <c r="T76" s="2">
        <f t="shared" si="22"/>
        <v>4</v>
      </c>
      <c r="U76" s="5">
        <v>5</v>
      </c>
      <c r="V76" s="13">
        <f t="shared" si="23"/>
        <v>531</v>
      </c>
      <c r="W76" s="14">
        <f>(V71*V72*V73*V74*V75)/FACT(V71-V76)</f>
        <v>361840707592</v>
      </c>
      <c r="X76" s="21">
        <f t="shared" si="25"/>
        <v>5.252187500000001E-13</v>
      </c>
      <c r="Y76" s="15">
        <f t="shared" si="21"/>
        <v>0.15539889001236154</v>
      </c>
      <c r="Z76" s="22">
        <f t="shared" si="24"/>
        <v>2.9532863503264495</v>
      </c>
    </row>
    <row r="77" spans="20:26" ht="12.75">
      <c r="T77" s="2">
        <f t="shared" si="22"/>
        <v>4</v>
      </c>
      <c r="U77" s="5">
        <v>6</v>
      </c>
      <c r="V77" s="13">
        <f t="shared" si="23"/>
        <v>530</v>
      </c>
      <c r="W77" s="14">
        <f>(V71*V72*V73*V74*V75*V76)/FACT(V71-V77)</f>
        <v>32022902621892</v>
      </c>
      <c r="X77" s="21">
        <f t="shared" si="25"/>
        <v>1.8382656250000006E-15</v>
      </c>
      <c r="Y77" s="15">
        <f t="shared" si="21"/>
        <v>0.1559446964499363</v>
      </c>
      <c r="Z77" s="22">
        <f t="shared" si="24"/>
        <v>0.9179934239976093</v>
      </c>
    </row>
    <row r="78" spans="20:26" ht="12.75">
      <c r="T78" s="2">
        <f t="shared" si="22"/>
        <v>4</v>
      </c>
      <c r="U78" s="5">
        <v>7</v>
      </c>
      <c r="V78" s="13">
        <f t="shared" si="23"/>
        <v>529</v>
      </c>
      <c r="W78" s="14">
        <f>(V71*V72*V73*V74*V75*V76*V77)/FACT(V71-V78)</f>
        <v>2424591198514680</v>
      </c>
      <c r="X78" s="21">
        <f t="shared" si="25"/>
        <v>6.4339296875000025E-18</v>
      </c>
      <c r="Y78" s="15">
        <f t="shared" si="21"/>
        <v>0.1564924199196551</v>
      </c>
      <c r="Z78" s="22">
        <f t="shared" si="24"/>
        <v>0.2441226867630371</v>
      </c>
    </row>
    <row r="79" spans="20:26" ht="12.75">
      <c r="T79" s="2">
        <f t="shared" si="22"/>
        <v>4</v>
      </c>
      <c r="U79" s="5">
        <v>8</v>
      </c>
      <c r="V79" s="13">
        <f t="shared" si="23"/>
        <v>528</v>
      </c>
      <c r="W79" s="14">
        <f>(V71*V72*V73*V74*V75*V76*V77*V78)/FACT(V71-V79)</f>
        <v>1.603260930017832E+17</v>
      </c>
      <c r="X79" s="21">
        <f t="shared" si="25"/>
        <v>2.2518753906250014E-20</v>
      </c>
      <c r="Y79" s="15">
        <f t="shared" si="21"/>
        <v>0.1570420671546965</v>
      </c>
      <c r="Z79" s="22">
        <f t="shared" si="24"/>
        <v>0.056697585868259306</v>
      </c>
    </row>
    <row r="80" spans="20:26" ht="12.75">
      <c r="T80" s="2">
        <f t="shared" si="22"/>
        <v>4</v>
      </c>
      <c r="U80" s="5">
        <v>9</v>
      </c>
      <c r="V80" s="13">
        <f t="shared" si="23"/>
        <v>527</v>
      </c>
      <c r="W80" s="14">
        <f>(V71*V72*V73*V74*V75*V76*V77*V78*V79)/FACT(V71-V80)</f>
        <v>9.405797456104614E+18</v>
      </c>
      <c r="X80" s="21">
        <f t="shared" si="25"/>
        <v>7.881563867187505E-23</v>
      </c>
      <c r="Y80" s="15">
        <f t="shared" si="21"/>
        <v>0.1575936449118881</v>
      </c>
      <c r="Z80" s="22">
        <f t="shared" si="24"/>
        <v>0.011682794077554013</v>
      </c>
    </row>
    <row r="81" spans="20:26" ht="12.75">
      <c r="T81" s="2">
        <f t="shared" si="22"/>
        <v>4</v>
      </c>
      <c r="U81" s="5">
        <v>10</v>
      </c>
      <c r="V81" s="13">
        <f t="shared" si="23"/>
        <v>526</v>
      </c>
      <c r="W81" s="14">
        <f>(V71*V72*V73*V74*V75*V76*V77*V78*V79*V80)/FACT(V71-V81)</f>
        <v>4.956855259367132E+20</v>
      </c>
      <c r="X81" s="21">
        <f t="shared" si="25"/>
        <v>2.758547353515627E-25</v>
      </c>
      <c r="Y81" s="15">
        <f t="shared" si="21"/>
        <v>0.15814715997178935</v>
      </c>
      <c r="Z81" s="22">
        <f t="shared" si="24"/>
        <v>0.0021624599775261796</v>
      </c>
    </row>
    <row r="82" spans="20:26" ht="12.75">
      <c r="T82" s="2">
        <f t="shared" si="22"/>
        <v>4</v>
      </c>
      <c r="U82" s="5">
        <v>11</v>
      </c>
      <c r="V82" s="13">
        <f t="shared" si="23"/>
        <v>525</v>
      </c>
      <c r="W82" s="14">
        <f>(V71*V72*V73*V74*V75*V76*V77*V78*V79*V80*V81)/FACT(V71-V82)</f>
        <v>2.370278060388283E+22</v>
      </c>
      <c r="X82" s="21">
        <f t="shared" si="25"/>
        <v>9.654915737304696E-28</v>
      </c>
      <c r="Y82" s="15">
        <f t="shared" si="21"/>
        <v>0.15870261913877506</v>
      </c>
      <c r="Z82" s="22">
        <f t="shared" si="24"/>
        <v>0.0003631883244652372</v>
      </c>
    </row>
    <row r="83" spans="20:26" ht="13.5" thickBot="1">
      <c r="T83" s="2">
        <f t="shared" si="22"/>
        <v>4</v>
      </c>
      <c r="U83" s="5">
        <v>12</v>
      </c>
      <c r="V83" s="16">
        <f t="shared" si="23"/>
        <v>524</v>
      </c>
      <c r="W83" s="17">
        <f>(V71*V72*V73*V74*V75*V76*V77*V78*V79*V80*V81*V82)/FACT(V71-V83)</f>
        <v>1.0369966514198739E+24</v>
      </c>
      <c r="X83" s="21">
        <f t="shared" si="25"/>
        <v>3.3792205080566435E-30</v>
      </c>
      <c r="Y83" s="18">
        <f t="shared" si="21"/>
        <v>0.15926002924111898</v>
      </c>
      <c r="Z83" s="22">
        <f t="shared" si="24"/>
        <v>5.5808542081023026E-05</v>
      </c>
    </row>
    <row r="84" spans="21:26" ht="12.75">
      <c r="U84" s="2">
        <v>5</v>
      </c>
      <c r="V84" s="10" t="s">
        <v>9</v>
      </c>
      <c r="W84" s="11"/>
      <c r="X84" s="11"/>
      <c r="Y84" s="12"/>
      <c r="Z84" s="2" t="s">
        <v>15</v>
      </c>
    </row>
    <row r="85" spans="20:26" ht="12.75">
      <c r="T85" s="2">
        <f>T71+1</f>
        <v>5</v>
      </c>
      <c r="U85" s="5">
        <v>0</v>
      </c>
      <c r="V85" s="13">
        <f>$V$29*U84</f>
        <v>670</v>
      </c>
      <c r="W85" s="14">
        <v>1</v>
      </c>
      <c r="X85" s="14">
        <f>$I$4^B85</f>
        <v>1</v>
      </c>
      <c r="Y85" s="15">
        <f aca="true" t="shared" si="26" ref="Y85:Y97">$I$5^V85</f>
        <v>0.09545375872202258</v>
      </c>
      <c r="Z85" s="22">
        <f>W85*X85*Y85*100</f>
        <v>9.545375872202259</v>
      </c>
    </row>
    <row r="86" spans="20:26" ht="12.75">
      <c r="T86" s="2">
        <f aca="true" t="shared" si="27" ref="T86:T97">T72+1</f>
        <v>5</v>
      </c>
      <c r="U86" s="5">
        <v>1</v>
      </c>
      <c r="V86" s="13">
        <f aca="true" t="shared" si="28" ref="V86:V97">V85-1</f>
        <v>669</v>
      </c>
      <c r="W86" s="14">
        <f>(V85)/FACT(V85-V86)</f>
        <v>670</v>
      </c>
      <c r="X86" s="20">
        <f>$I$4^U86</f>
        <v>0.0035</v>
      </c>
      <c r="Y86" s="15">
        <f t="shared" si="26"/>
        <v>0.09578902029304824</v>
      </c>
      <c r="Z86" s="22">
        <f aca="true" t="shared" si="29" ref="Z86:Z97">W86*X86*Y86*100</f>
        <v>22.462525258719815</v>
      </c>
    </row>
    <row r="87" spans="20:26" ht="12.75">
      <c r="T87" s="2">
        <f t="shared" si="27"/>
        <v>5</v>
      </c>
      <c r="U87" s="5">
        <v>2</v>
      </c>
      <c r="V87" s="13">
        <f t="shared" si="28"/>
        <v>668</v>
      </c>
      <c r="W87" s="14">
        <f>(V85*V86)/FACT(V85-V87)</f>
        <v>224115</v>
      </c>
      <c r="X87" s="21">
        <f aca="true" t="shared" si="30" ref="X87:X97">$I$4^U87</f>
        <v>1.2250000000000001E-05</v>
      </c>
      <c r="Y87" s="15">
        <f t="shared" si="26"/>
        <v>0.09612545940095156</v>
      </c>
      <c r="Z87" s="22">
        <f t="shared" si="29"/>
        <v>26.39036773371422</v>
      </c>
    </row>
    <row r="88" spans="20:26" ht="12.75">
      <c r="T88" s="2">
        <f t="shared" si="27"/>
        <v>5</v>
      </c>
      <c r="U88" s="5">
        <v>3</v>
      </c>
      <c r="V88" s="13">
        <f t="shared" si="28"/>
        <v>667</v>
      </c>
      <c r="W88" s="14">
        <f>(V85*V86*V87)/FACT(V85-V88)</f>
        <v>49902940</v>
      </c>
      <c r="X88" s="21">
        <f t="shared" si="30"/>
        <v>4.2875000000000005E-08</v>
      </c>
      <c r="Y88" s="15">
        <f t="shared" si="26"/>
        <v>0.0964630801815871</v>
      </c>
      <c r="Z88" s="22">
        <f t="shared" si="29"/>
        <v>20.63913020954134</v>
      </c>
    </row>
    <row r="89" spans="20:26" ht="12.75">
      <c r="T89" s="2">
        <f t="shared" si="27"/>
        <v>5</v>
      </c>
      <c r="U89" s="5">
        <v>4</v>
      </c>
      <c r="V89" s="13">
        <f t="shared" si="28"/>
        <v>666</v>
      </c>
      <c r="W89" s="14">
        <f>(V85*V86*V87*V88)/FACT(V85-V89)</f>
        <v>8321315245</v>
      </c>
      <c r="X89" s="21">
        <f t="shared" si="30"/>
        <v>1.5006250000000004E-10</v>
      </c>
      <c r="Y89" s="15">
        <f t="shared" si="26"/>
        <v>0.09680188678533577</v>
      </c>
      <c r="Z89" s="22">
        <f t="shared" si="29"/>
        <v>12.087819737625255</v>
      </c>
    </row>
    <row r="90" spans="20:26" ht="12.75">
      <c r="T90" s="2">
        <f t="shared" si="27"/>
        <v>5</v>
      </c>
      <c r="U90" s="5">
        <v>5</v>
      </c>
      <c r="V90" s="13">
        <f t="shared" si="28"/>
        <v>665</v>
      </c>
      <c r="W90" s="14">
        <f>(V85*V86*V87*V88*V89)/FACT(V85-V90)</f>
        <v>1108399190634</v>
      </c>
      <c r="X90" s="21">
        <f t="shared" si="30"/>
        <v>5.252187500000001E-13</v>
      </c>
      <c r="Y90" s="15">
        <f t="shared" si="26"/>
        <v>0.0971418833771558</v>
      </c>
      <c r="Z90" s="22">
        <f t="shared" si="29"/>
        <v>5.6551345325448</v>
      </c>
    </row>
    <row r="91" spans="20:26" ht="12.75">
      <c r="T91" s="2">
        <f t="shared" si="27"/>
        <v>5</v>
      </c>
      <c r="U91" s="5">
        <v>6</v>
      </c>
      <c r="V91" s="13">
        <f t="shared" si="28"/>
        <v>664</v>
      </c>
      <c r="W91" s="14">
        <f>(V85*V86*V87*V88*V89*V90)/FACT(V85-V91)</f>
        <v>122847576961935</v>
      </c>
      <c r="X91" s="21">
        <f t="shared" si="30"/>
        <v>1.8382656250000006E-15</v>
      </c>
      <c r="Y91" s="15">
        <f t="shared" si="26"/>
        <v>0.09748307413663401</v>
      </c>
      <c r="Z91" s="22">
        <f t="shared" si="29"/>
        <v>2.201425928164914</v>
      </c>
    </row>
    <row r="92" spans="20:26" ht="12.75">
      <c r="T92" s="2">
        <f t="shared" si="27"/>
        <v>5</v>
      </c>
      <c r="U92" s="5">
        <v>7</v>
      </c>
      <c r="V92" s="13">
        <f t="shared" si="28"/>
        <v>663</v>
      </c>
      <c r="W92" s="14">
        <f>(V85*V86*V87*V88*V89*V90*V91)/FACT(V85-V92)</f>
        <v>11652970157532120</v>
      </c>
      <c r="X92" s="21">
        <f t="shared" si="30"/>
        <v>6.4339296875000025E-18</v>
      </c>
      <c r="Y92" s="15">
        <f t="shared" si="26"/>
        <v>0.09782546325803712</v>
      </c>
      <c r="Z92" s="22">
        <f t="shared" si="29"/>
        <v>0.7334404497247881</v>
      </c>
    </row>
    <row r="93" spans="20:26" ht="12.75">
      <c r="T93" s="2">
        <f t="shared" si="27"/>
        <v>5</v>
      </c>
      <c r="U93" s="5">
        <v>8</v>
      </c>
      <c r="V93" s="13">
        <f t="shared" si="28"/>
        <v>662</v>
      </c>
      <c r="W93" s="14">
        <f>(V85*V86*V87*V88*V89*V90*V91*V92)/FACT(V85-V93)</f>
        <v>9.657399018054744E+17</v>
      </c>
      <c r="X93" s="21">
        <f t="shared" si="30"/>
        <v>2.2518753906250014E-20</v>
      </c>
      <c r="Y93" s="15">
        <f t="shared" si="26"/>
        <v>0.09816905495036342</v>
      </c>
      <c r="Z93" s="22">
        <f t="shared" si="29"/>
        <v>0.21349078820702105</v>
      </c>
    </row>
    <row r="94" spans="20:26" ht="12.75">
      <c r="T94" s="2">
        <f t="shared" si="27"/>
        <v>5</v>
      </c>
      <c r="U94" s="5">
        <v>9</v>
      </c>
      <c r="V94" s="13">
        <f t="shared" si="28"/>
        <v>661</v>
      </c>
      <c r="W94" s="14">
        <f>(V85*V86*V87*V88*V89*V90*V91*V92*V93)/FACT(V85-V94)</f>
        <v>7.1035534999469335E+19</v>
      </c>
      <c r="X94" s="21">
        <f t="shared" si="30"/>
        <v>7.881563867187505E-23</v>
      </c>
      <c r="Y94" s="15">
        <f t="shared" si="26"/>
        <v>0.09851385343739427</v>
      </c>
      <c r="Z94" s="22">
        <f t="shared" si="29"/>
        <v>0.055155060074222835</v>
      </c>
    </row>
    <row r="95" spans="20:26" ht="12.75">
      <c r="T95" s="2">
        <f t="shared" si="27"/>
        <v>5</v>
      </c>
      <c r="U95" s="5">
        <v>10</v>
      </c>
      <c r="V95" s="13">
        <f t="shared" si="28"/>
        <v>660</v>
      </c>
      <c r="W95" s="14">
        <f>(V85*V86*V87*V88*V89*V90*V91*V92*V93*V94)/FACT(V85-V95)</f>
        <v>4.695448863464923E+21</v>
      </c>
      <c r="X95" s="21">
        <f t="shared" si="30"/>
        <v>2.758547353515627E-25</v>
      </c>
      <c r="Y95" s="15">
        <f t="shared" si="26"/>
        <v>0.09885986295774638</v>
      </c>
      <c r="Z95" s="22">
        <f t="shared" si="29"/>
        <v>0.01280494043971044</v>
      </c>
    </row>
    <row r="96" spans="20:26" ht="12.75">
      <c r="T96" s="2">
        <f t="shared" si="27"/>
        <v>5</v>
      </c>
      <c r="U96" s="5">
        <v>11</v>
      </c>
      <c r="V96" s="13">
        <f t="shared" si="28"/>
        <v>659</v>
      </c>
      <c r="W96" s="14">
        <f>(V85*V86*V87*V88*V89*V90*V91*V92*V93*V94*V95)/FACT(V85-V96)</f>
        <v>2.8172693180789538E+23</v>
      </c>
      <c r="X96" s="21">
        <f t="shared" si="30"/>
        <v>9.654915737304696E-28</v>
      </c>
      <c r="Y96" s="15">
        <f t="shared" si="26"/>
        <v>0.09920708776492361</v>
      </c>
      <c r="Z96" s="22">
        <f t="shared" si="29"/>
        <v>0.0026984821799690847</v>
      </c>
    </row>
    <row r="97" spans="20:26" ht="13.5" thickBot="1">
      <c r="T97" s="2">
        <f t="shared" si="27"/>
        <v>5</v>
      </c>
      <c r="U97" s="5">
        <v>12</v>
      </c>
      <c r="V97" s="16">
        <f t="shared" si="28"/>
        <v>658</v>
      </c>
      <c r="W97" s="17">
        <f>(V85*V86*V87*V88*V89*V90*V91*V92*V93*V94*V95*V96)/FACT(V85-V97)</f>
        <v>1.5471504005116923E+25</v>
      </c>
      <c r="X97" s="21">
        <f t="shared" si="30"/>
        <v>3.3792205080566435E-30</v>
      </c>
      <c r="Y97" s="18">
        <f t="shared" si="26"/>
        <v>0.09955553212736938</v>
      </c>
      <c r="Z97" s="22">
        <f t="shared" si="29"/>
        <v>0.0005204924860427072</v>
      </c>
    </row>
    <row r="98" spans="21:26" ht="12.75">
      <c r="U98" s="2">
        <v>6</v>
      </c>
      <c r="V98" s="10" t="s">
        <v>9</v>
      </c>
      <c r="W98" s="11"/>
      <c r="X98" s="11"/>
      <c r="Y98" s="12"/>
      <c r="Z98" s="2" t="s">
        <v>15</v>
      </c>
    </row>
    <row r="99" spans="20:26" ht="12.75">
      <c r="T99" s="2">
        <f>T85+1</f>
        <v>6</v>
      </c>
      <c r="U99" s="5">
        <v>0</v>
      </c>
      <c r="V99" s="13">
        <f>$V$29*U98</f>
        <v>804</v>
      </c>
      <c r="W99" s="14">
        <v>1</v>
      </c>
      <c r="X99" s="14">
        <f>$I$4^B99</f>
        <v>1</v>
      </c>
      <c r="Y99" s="15">
        <f aca="true" t="shared" si="31" ref="Y99:Y111">$I$5^V99</f>
        <v>0.05966939594580295</v>
      </c>
      <c r="Z99" s="22">
        <f>W99*X99*Y99*100</f>
        <v>5.966939594580295</v>
      </c>
    </row>
    <row r="100" spans="20:26" ht="12.75">
      <c r="T100" s="2">
        <f aca="true" t="shared" si="32" ref="T100:T111">T86+1</f>
        <v>6</v>
      </c>
      <c r="U100" s="5">
        <v>1</v>
      </c>
      <c r="V100" s="13">
        <f aca="true" t="shared" si="33" ref="V100:V111">V99-1</f>
        <v>803</v>
      </c>
      <c r="W100" s="14">
        <f>(V99)/FACT(V99-V100)</f>
        <v>804</v>
      </c>
      <c r="X100" s="20">
        <f>$I$4^U100</f>
        <v>0.0035</v>
      </c>
      <c r="Y100" s="15">
        <f t="shared" si="31"/>
        <v>0.059878972349024534</v>
      </c>
      <c r="Z100" s="22">
        <f aca="true" t="shared" si="34" ref="Z100:Z111">W100*X100*Y100*100</f>
        <v>16.849942819015503</v>
      </c>
    </row>
    <row r="101" spans="20:26" ht="12.75">
      <c r="T101" s="2">
        <f t="shared" si="32"/>
        <v>6</v>
      </c>
      <c r="U101" s="5">
        <v>2</v>
      </c>
      <c r="V101" s="13">
        <f t="shared" si="33"/>
        <v>802</v>
      </c>
      <c r="W101" s="14">
        <f>(V99*V100)/FACT(V99-V101)</f>
        <v>322806</v>
      </c>
      <c r="X101" s="21">
        <f aca="true" t="shared" si="35" ref="X101:X111">$I$4^U101</f>
        <v>1.2250000000000001E-05</v>
      </c>
      <c r="Y101" s="15">
        <f t="shared" si="31"/>
        <v>0.06008928484598548</v>
      </c>
      <c r="Z101" s="22">
        <f t="shared" si="34"/>
        <v>23.76154756289166</v>
      </c>
    </row>
    <row r="102" spans="20:26" ht="12.75">
      <c r="T102" s="2">
        <f t="shared" si="32"/>
        <v>6</v>
      </c>
      <c r="U102" s="5">
        <v>3</v>
      </c>
      <c r="V102" s="13">
        <f t="shared" si="33"/>
        <v>801</v>
      </c>
      <c r="W102" s="14">
        <f>(V99*V100*V101)/FACT(V99-V102)</f>
        <v>86296804</v>
      </c>
      <c r="X102" s="21">
        <f t="shared" si="35"/>
        <v>4.2875000000000005E-08</v>
      </c>
      <c r="Y102" s="15">
        <f t="shared" si="31"/>
        <v>0.060300336022062695</v>
      </c>
      <c r="Z102" s="22">
        <f t="shared" si="34"/>
        <v>22.31097642048399</v>
      </c>
    </row>
    <row r="103" spans="20:26" ht="12.75">
      <c r="T103" s="2">
        <f t="shared" si="32"/>
        <v>6</v>
      </c>
      <c r="U103" s="5">
        <v>4</v>
      </c>
      <c r="V103" s="13">
        <f t="shared" si="33"/>
        <v>800</v>
      </c>
      <c r="W103" s="14">
        <f>(V99*V100*V101*V102)/FACT(V99-V103)</f>
        <v>17280935001</v>
      </c>
      <c r="X103" s="21">
        <f t="shared" si="35"/>
        <v>1.5006250000000004E-10</v>
      </c>
      <c r="Y103" s="15">
        <f t="shared" si="31"/>
        <v>0.060512128471713694</v>
      </c>
      <c r="Z103" s="22">
        <f t="shared" si="34"/>
        <v>15.692128046870765</v>
      </c>
    </row>
    <row r="104" spans="20:26" ht="12.75">
      <c r="T104" s="2">
        <f t="shared" si="32"/>
        <v>6</v>
      </c>
      <c r="U104" s="5">
        <v>5</v>
      </c>
      <c r="V104" s="13">
        <f t="shared" si="33"/>
        <v>799</v>
      </c>
      <c r="W104" s="14">
        <f>(V99*V100*V101*V102*V103)/FACT(V99-V104)</f>
        <v>2764949600160</v>
      </c>
      <c r="X104" s="21">
        <f t="shared" si="35"/>
        <v>5.252187500000001E-13</v>
      </c>
      <c r="Y104" s="15">
        <f t="shared" si="31"/>
        <v>0.060724664798508465</v>
      </c>
      <c r="Z104" s="22">
        <f t="shared" si="34"/>
        <v>8.81845630330921</v>
      </c>
    </row>
    <row r="105" spans="20:26" ht="12.75">
      <c r="T105" s="2">
        <f t="shared" si="32"/>
        <v>6</v>
      </c>
      <c r="U105" s="5">
        <v>6</v>
      </c>
      <c r="V105" s="13">
        <f t="shared" si="33"/>
        <v>798</v>
      </c>
      <c r="W105" s="14">
        <f>(V99*V100*V101*V102*V103*V104)/FACT(V99-V105)</f>
        <v>368199121754640</v>
      </c>
      <c r="X105" s="21">
        <f t="shared" si="35"/>
        <v>1.8382656250000006E-15</v>
      </c>
      <c r="Y105" s="15">
        <f t="shared" si="31"/>
        <v>0.06093794761516153</v>
      </c>
      <c r="Z105" s="22">
        <f t="shared" si="34"/>
        <v>4.124571508982138</v>
      </c>
    </row>
    <row r="106" spans="20:26" ht="12.75">
      <c r="T106" s="2">
        <f t="shared" si="32"/>
        <v>6</v>
      </c>
      <c r="U106" s="5">
        <v>7</v>
      </c>
      <c r="V106" s="13">
        <f t="shared" si="33"/>
        <v>797</v>
      </c>
      <c r="W106" s="14">
        <f>(V99*V100*V101*V102*V103*V104*V105)/FACT(V99-V106)</f>
        <v>41974699880028960</v>
      </c>
      <c r="X106" s="21">
        <f t="shared" si="35"/>
        <v>6.4339296875000025E-18</v>
      </c>
      <c r="Y106" s="15">
        <f t="shared" si="31"/>
        <v>0.061151979543563995</v>
      </c>
      <c r="Z106" s="22">
        <f t="shared" si="34"/>
        <v>1.651484226877946</v>
      </c>
    </row>
    <row r="107" spans="20:26" ht="12.75">
      <c r="T107" s="2">
        <f t="shared" si="32"/>
        <v>6</v>
      </c>
      <c r="U107" s="5">
        <v>8</v>
      </c>
      <c r="V107" s="13">
        <f t="shared" si="33"/>
        <v>796</v>
      </c>
      <c r="W107" s="14">
        <f>(V99*V100*V101*V102*V103*V104*V105*V106)/FACT(V99-V107)</f>
        <v>4.1817294755478856E+18</v>
      </c>
      <c r="X107" s="21">
        <f t="shared" si="35"/>
        <v>2.2518753906250014E-20</v>
      </c>
      <c r="Y107" s="15">
        <f t="shared" si="31"/>
        <v>0.06136676321481584</v>
      </c>
      <c r="Z107" s="22">
        <f t="shared" si="34"/>
        <v>0.5778744669939828</v>
      </c>
    </row>
    <row r="108" spans="20:26" ht="12.75">
      <c r="T108" s="2">
        <f t="shared" si="32"/>
        <v>6</v>
      </c>
      <c r="U108" s="5">
        <v>9</v>
      </c>
      <c r="V108" s="13">
        <f t="shared" si="33"/>
        <v>795</v>
      </c>
      <c r="W108" s="14">
        <f>(V99*V100*V101*V102*V103*V104*V105*V106*V107)/FACT(V99-V108)</f>
        <v>3.6985074028179076E+20</v>
      </c>
      <c r="X108" s="21">
        <f t="shared" si="35"/>
        <v>7.881563867187505E-23</v>
      </c>
      <c r="Y108" s="15">
        <f t="shared" si="31"/>
        <v>0.06158230126925824</v>
      </c>
      <c r="Z108" s="22">
        <f t="shared" si="34"/>
        <v>0.17951254558122717</v>
      </c>
    </row>
    <row r="109" spans="20:26" ht="12.75">
      <c r="T109" s="2">
        <f t="shared" si="32"/>
        <v>6</v>
      </c>
      <c r="U109" s="5">
        <v>10</v>
      </c>
      <c r="V109" s="13">
        <f t="shared" si="33"/>
        <v>794</v>
      </c>
      <c r="W109" s="14">
        <f>(V99*V100*V101*V102*V103*V104*V105*V106*V107*V108)/FACT(V99-V109)</f>
        <v>2.9403133852402368E+22</v>
      </c>
      <c r="X109" s="21">
        <f t="shared" si="35"/>
        <v>2.758547353515627E-25</v>
      </c>
      <c r="Y109" s="15">
        <f t="shared" si="31"/>
        <v>0.06179859635650601</v>
      </c>
      <c r="Z109" s="22">
        <f t="shared" si="34"/>
        <v>0.05012480261713645</v>
      </c>
    </row>
    <row r="110" spans="20:26" ht="12.75">
      <c r="T110" s="2">
        <f t="shared" si="32"/>
        <v>6</v>
      </c>
      <c r="U110" s="5">
        <v>11</v>
      </c>
      <c r="V110" s="13">
        <f t="shared" si="33"/>
        <v>793</v>
      </c>
      <c r="W110" s="14">
        <f>(V99*V100*V101*V102*V103*V104*V105*V106*V107*V108*V109)/FACT(V99-V110)</f>
        <v>2.1223716617097706E+24</v>
      </c>
      <c r="X110" s="21">
        <f t="shared" si="35"/>
        <v>9.654915737304696E-28</v>
      </c>
      <c r="Y110" s="15">
        <f t="shared" si="31"/>
        <v>0.06201565113548019</v>
      </c>
      <c r="Z110" s="22">
        <f t="shared" si="34"/>
        <v>0.012707825249557285</v>
      </c>
    </row>
    <row r="111" spans="20:26" ht="13.5" thickBot="1">
      <c r="T111" s="2">
        <f t="shared" si="32"/>
        <v>6</v>
      </c>
      <c r="U111" s="5">
        <v>12</v>
      </c>
      <c r="V111" s="16">
        <f t="shared" si="33"/>
        <v>792</v>
      </c>
      <c r="W111" s="17">
        <f>(V99*V100*V101*V102*V103*V104*V105*V106*V107*V108*V109*V110)/FACT(V99-V111)</f>
        <v>1.4025339397798734E+26</v>
      </c>
      <c r="X111" s="21">
        <f t="shared" si="35"/>
        <v>3.3792205080566435E-30</v>
      </c>
      <c r="Y111" s="18">
        <f t="shared" si="31"/>
        <v>0.06223346827444072</v>
      </c>
      <c r="Z111" s="22">
        <f t="shared" si="34"/>
        <v>0.0029495374627986483</v>
      </c>
    </row>
    <row r="112" spans="21:26" ht="12.75">
      <c r="U112" s="2">
        <v>7</v>
      </c>
      <c r="V112" s="10" t="s">
        <v>9</v>
      </c>
      <c r="W112" s="11"/>
      <c r="X112" s="11"/>
      <c r="Y112" s="12"/>
      <c r="Z112" s="2" t="s">
        <v>15</v>
      </c>
    </row>
    <row r="113" spans="20:26" ht="12.75">
      <c r="T113" s="2">
        <f>T99+1</f>
        <v>7</v>
      </c>
      <c r="U113" s="5">
        <v>0</v>
      </c>
      <c r="V113" s="13">
        <f>$V$29*U112</f>
        <v>938</v>
      </c>
      <c r="W113" s="14">
        <v>1</v>
      </c>
      <c r="X113" s="14">
        <f>$I$4^B113</f>
        <v>1</v>
      </c>
      <c r="Y113" s="15">
        <f aca="true" t="shared" si="36" ref="Y113:Y125">$I$5^V113</f>
        <v>0.03730012165268</v>
      </c>
      <c r="Z113" s="22">
        <f>W113*X113*Y113*100</f>
        <v>3.730012165268</v>
      </c>
    </row>
    <row r="114" spans="20:26" ht="12.75">
      <c r="T114" s="2">
        <f aca="true" t="shared" si="37" ref="T114:T125">T100+1</f>
        <v>7</v>
      </c>
      <c r="U114" s="5">
        <v>1</v>
      </c>
      <c r="V114" s="13">
        <f aca="true" t="shared" si="38" ref="V114:V125">V113-1</f>
        <v>937</v>
      </c>
      <c r="W114" s="14">
        <f>(V113)/FACT(V113-V114)</f>
        <v>938</v>
      </c>
      <c r="X114" s="20">
        <f>$I$4^U114</f>
        <v>0.0035</v>
      </c>
      <c r="Y114" s="15">
        <f t="shared" si="36"/>
        <v>0.037431130609814345</v>
      </c>
      <c r="Z114" s="22">
        <f aca="true" t="shared" si="39" ref="Z114:Z125">W114*X114*Y114*100</f>
        <v>12.28864017920205</v>
      </c>
    </row>
    <row r="115" spans="20:26" ht="12.75">
      <c r="T115" s="2">
        <f t="shared" si="37"/>
        <v>7</v>
      </c>
      <c r="U115" s="5">
        <v>2</v>
      </c>
      <c r="V115" s="13">
        <f t="shared" si="38"/>
        <v>936</v>
      </c>
      <c r="W115" s="14">
        <f>(V113*V114)/FACT(V113-V115)</f>
        <v>439453</v>
      </c>
      <c r="X115" s="21">
        <f aca="true" t="shared" si="40" ref="X115:X125">$I$4^U115</f>
        <v>1.2250000000000001E-05</v>
      </c>
      <c r="Y115" s="15">
        <f t="shared" si="36"/>
        <v>0.03756259970879513</v>
      </c>
      <c r="Z115" s="22">
        <f t="shared" si="39"/>
        <v>20.221071484040703</v>
      </c>
    </row>
    <row r="116" spans="20:26" ht="12.75">
      <c r="T116" s="2">
        <f t="shared" si="37"/>
        <v>7</v>
      </c>
      <c r="U116" s="5">
        <v>3</v>
      </c>
      <c r="V116" s="13">
        <f t="shared" si="38"/>
        <v>935</v>
      </c>
      <c r="W116" s="14">
        <f>(V113*V114*V115)/FACT(V113-V116)</f>
        <v>137109336</v>
      </c>
      <c r="X116" s="21">
        <f t="shared" si="40"/>
        <v>4.2875000000000005E-08</v>
      </c>
      <c r="Y116" s="15">
        <f t="shared" si="36"/>
        <v>0.03769453056577533</v>
      </c>
      <c r="Z116" s="22">
        <f t="shared" si="39"/>
        <v>22.158966443123376</v>
      </c>
    </row>
    <row r="117" spans="20:26" ht="12.75">
      <c r="T117" s="2">
        <f t="shared" si="37"/>
        <v>7</v>
      </c>
      <c r="U117" s="5">
        <v>4</v>
      </c>
      <c r="V117" s="13">
        <f t="shared" si="38"/>
        <v>934</v>
      </c>
      <c r="W117" s="14">
        <f>(V113*V114*V115*V116)/FACT(V113-V117)</f>
        <v>32049307290</v>
      </c>
      <c r="X117" s="21">
        <f t="shared" si="40"/>
        <v>1.5006250000000004E-10</v>
      </c>
      <c r="Y117" s="15">
        <f t="shared" si="36"/>
        <v>0.03782692480258438</v>
      </c>
      <c r="Z117" s="22">
        <f t="shared" si="39"/>
        <v>18.192478094611456</v>
      </c>
    </row>
    <row r="118" spans="20:26" ht="12.75">
      <c r="T118" s="2">
        <f t="shared" si="37"/>
        <v>7</v>
      </c>
      <c r="U118" s="5">
        <v>5</v>
      </c>
      <c r="V118" s="13">
        <f t="shared" si="38"/>
        <v>933</v>
      </c>
      <c r="W118" s="14">
        <f>(V113*V114*V115*V116*V117)/FACT(V113-V118)</f>
        <v>5986810601772</v>
      </c>
      <c r="X118" s="21">
        <f t="shared" si="40"/>
        <v>5.252187500000001E-13</v>
      </c>
      <c r="Y118" s="15">
        <f t="shared" si="36"/>
        <v>0.037959784046748</v>
      </c>
      <c r="Z118" s="22">
        <f t="shared" si="39"/>
        <v>11.936018242104335</v>
      </c>
    </row>
    <row r="119" spans="20:26" ht="12.75">
      <c r="T119" s="2">
        <f t="shared" si="37"/>
        <v>7</v>
      </c>
      <c r="U119" s="5">
        <v>6</v>
      </c>
      <c r="V119" s="13">
        <f t="shared" si="38"/>
        <v>932</v>
      </c>
      <c r="W119" s="14">
        <f>(V113*V114*V115*V116*V117*V118)/FACT(V113-V119)</f>
        <v>930949048575546</v>
      </c>
      <c r="X119" s="21">
        <f t="shared" si="40"/>
        <v>1.8382656250000006E-15</v>
      </c>
      <c r="Y119" s="15">
        <f t="shared" si="36"/>
        <v>0.038093109931508266</v>
      </c>
      <c r="Z119" s="22">
        <f t="shared" si="39"/>
        <v>6.5189944086957174</v>
      </c>
    </row>
    <row r="120" spans="20:26" ht="12.75">
      <c r="T120" s="2">
        <f t="shared" si="37"/>
        <v>7</v>
      </c>
      <c r="U120" s="5">
        <v>7</v>
      </c>
      <c r="V120" s="13">
        <f t="shared" si="38"/>
        <v>931</v>
      </c>
      <c r="W120" s="14">
        <f>(V113*V114*V115*V116*V117*V118*V119)/FACT(V113-V120)</f>
        <v>1.2394921618177267E+17</v>
      </c>
      <c r="X120" s="21">
        <f t="shared" si="40"/>
        <v>6.4339296875000025E-18</v>
      </c>
      <c r="Y120" s="15">
        <f t="shared" si="36"/>
        <v>0.038226904095843714</v>
      </c>
      <c r="Z120" s="22">
        <f t="shared" si="39"/>
        <v>3.0485212187177155</v>
      </c>
    </row>
    <row r="121" spans="20:26" ht="12.75">
      <c r="T121" s="2">
        <f t="shared" si="37"/>
        <v>7</v>
      </c>
      <c r="U121" s="5">
        <v>8</v>
      </c>
      <c r="V121" s="13">
        <f t="shared" si="38"/>
        <v>930</v>
      </c>
      <c r="W121" s="14">
        <f>(V113*V114*V115*V116*V117*V118*V119*V120)/FACT(V113-V121)</f>
        <v>1.4424590033153794E+19</v>
      </c>
      <c r="X121" s="21">
        <f t="shared" si="40"/>
        <v>2.2518753906250014E-20</v>
      </c>
      <c r="Y121" s="15">
        <f t="shared" si="36"/>
        <v>0.038361168184489425</v>
      </c>
      <c r="Z121" s="22">
        <f t="shared" si="39"/>
        <v>1.2460620159548017</v>
      </c>
    </row>
    <row r="122" spans="20:26" ht="12.75">
      <c r="T122" s="2">
        <f t="shared" si="37"/>
        <v>7</v>
      </c>
      <c r="U122" s="5">
        <v>9</v>
      </c>
      <c r="V122" s="13">
        <f t="shared" si="38"/>
        <v>929</v>
      </c>
      <c r="W122" s="14">
        <f>(V113*V114*V115*V116*V117*V118*V119*V120*V121)/FACT(V113-V122)</f>
        <v>1.4905409700925588E+21</v>
      </c>
      <c r="X122" s="21">
        <f t="shared" si="40"/>
        <v>7.881563867187505E-23</v>
      </c>
      <c r="Y122" s="15">
        <f t="shared" si="36"/>
        <v>0.03849590384795728</v>
      </c>
      <c r="Z122" s="22">
        <f t="shared" si="39"/>
        <v>0.45224194256931255</v>
      </c>
    </row>
    <row r="123" spans="20:26" ht="12.75">
      <c r="T123" s="2">
        <f t="shared" si="37"/>
        <v>7</v>
      </c>
      <c r="U123" s="5">
        <v>10</v>
      </c>
      <c r="V123" s="13">
        <f t="shared" si="38"/>
        <v>928</v>
      </c>
      <c r="W123" s="14">
        <f>(V113*V114*V115*V116*V117*V118*V119*V120*V121*V122)/FACT(V113-V123)</f>
        <v>1.3847125612159872E+23</v>
      </c>
      <c r="X123" s="21">
        <f t="shared" si="40"/>
        <v>2.758547353515627E-25</v>
      </c>
      <c r="Y123" s="15">
        <f t="shared" si="36"/>
        <v>0.03863111274255621</v>
      </c>
      <c r="Z123" s="22">
        <f t="shared" si="39"/>
        <v>0.14756293790909378</v>
      </c>
    </row>
    <row r="124" spans="20:26" ht="12.75">
      <c r="T124" s="2">
        <f t="shared" si="37"/>
        <v>7</v>
      </c>
      <c r="U124" s="5">
        <v>11</v>
      </c>
      <c r="V124" s="13">
        <f t="shared" si="38"/>
        <v>927</v>
      </c>
      <c r="W124" s="14">
        <f>(V113*V114*V115*V116*V117*V118*V119*V120*V121*V122*V123)/FACT(V113-V124)</f>
        <v>1.168193869825851E+25</v>
      </c>
      <c r="X124" s="21">
        <f t="shared" si="40"/>
        <v>9.654915737304696E-28</v>
      </c>
      <c r="Y124" s="15">
        <f t="shared" si="36"/>
        <v>0.038766796530412664</v>
      </c>
      <c r="Z124" s="22">
        <f t="shared" si="39"/>
        <v>0.043724346332959615</v>
      </c>
    </row>
    <row r="125" spans="20:26" ht="13.5" thickBot="1">
      <c r="T125" s="2">
        <f t="shared" si="37"/>
        <v>7</v>
      </c>
      <c r="U125" s="5">
        <v>12</v>
      </c>
      <c r="V125" s="16">
        <f t="shared" si="38"/>
        <v>926</v>
      </c>
      <c r="W125" s="17">
        <f>(V113*V114*V115*V116*V117*V118*V119*V120*V121*V122*V123*V124)/FACT(V113-V125)</f>
        <v>9.024297644404698E+26</v>
      </c>
      <c r="X125" s="21">
        <f t="shared" si="40"/>
        <v>3.3792205080566435E-30</v>
      </c>
      <c r="Y125" s="18">
        <f t="shared" si="36"/>
        <v>0.03890295687949088</v>
      </c>
      <c r="Z125" s="22">
        <f t="shared" si="39"/>
        <v>0.011863492363044608</v>
      </c>
    </row>
    <row r="126" spans="21:26" ht="12.75">
      <c r="U126" s="2">
        <v>8</v>
      </c>
      <c r="V126" s="10" t="s">
        <v>9</v>
      </c>
      <c r="W126" s="11"/>
      <c r="X126" s="11"/>
      <c r="Y126" s="12"/>
      <c r="Z126" s="2" t="s">
        <v>15</v>
      </c>
    </row>
    <row r="127" spans="20:26" ht="12.75">
      <c r="T127" s="2">
        <f>T113+1</f>
        <v>8</v>
      </c>
      <c r="U127" s="5">
        <v>0</v>
      </c>
      <c r="V127" s="13">
        <f>$V$29*U126</f>
        <v>1072</v>
      </c>
      <c r="W127" s="14">
        <v>1</v>
      </c>
      <c r="X127" s="14">
        <f>$I$4^B127</f>
        <v>1</v>
      </c>
      <c r="Y127" s="15">
        <f aca="true" t="shared" si="41" ref="Y127:Y139">$I$5^V127</f>
        <v>0.023316795037919082</v>
      </c>
      <c r="Z127" s="22">
        <f>W127*X127*Y127*100</f>
        <v>2.331679503791908</v>
      </c>
    </row>
    <row r="128" spans="20:26" ht="12.75">
      <c r="T128" s="2">
        <f aca="true" t="shared" si="42" ref="T128:T139">T114+1</f>
        <v>8</v>
      </c>
      <c r="U128" s="5">
        <v>1</v>
      </c>
      <c r="V128" s="13">
        <f aca="true" t="shared" si="43" ref="V128:V139">V127-1</f>
        <v>1071</v>
      </c>
      <c r="W128" s="14">
        <f>(V127)/FACT(V127-V128)</f>
        <v>1072</v>
      </c>
      <c r="X128" s="20">
        <f>$I$4^U128</f>
        <v>0.0035</v>
      </c>
      <c r="Y128" s="15">
        <f t="shared" si="41"/>
        <v>0.02339869045450986</v>
      </c>
      <c r="Z128" s="22">
        <f aca="true" t="shared" si="44" ref="Z128:Z139">W128*X128*Y128*100</f>
        <v>8.7791886585321</v>
      </c>
    </row>
    <row r="129" spans="20:26" ht="12.75">
      <c r="T129" s="2">
        <f t="shared" si="42"/>
        <v>8</v>
      </c>
      <c r="U129" s="5">
        <v>2</v>
      </c>
      <c r="V129" s="13">
        <f t="shared" si="43"/>
        <v>1070</v>
      </c>
      <c r="W129" s="14">
        <f>(V127*V128)/FACT(V127-V129)</f>
        <v>574056</v>
      </c>
      <c r="X129" s="21">
        <f aca="true" t="shared" si="45" ref="X129:X139">$I$4^U129</f>
        <v>1.2250000000000001E-05</v>
      </c>
      <c r="Y129" s="15">
        <f t="shared" si="41"/>
        <v>0.023480873511801167</v>
      </c>
      <c r="Z129" s="22">
        <f t="shared" si="44"/>
        <v>16.512186997745903</v>
      </c>
    </row>
    <row r="130" spans="20:26" ht="12.75">
      <c r="T130" s="2">
        <f t="shared" si="42"/>
        <v>8</v>
      </c>
      <c r="U130" s="5">
        <v>3</v>
      </c>
      <c r="V130" s="13">
        <f t="shared" si="43"/>
        <v>1069</v>
      </c>
      <c r="W130" s="14">
        <f>(V127*V128*V129)/FACT(V127-V130)</f>
        <v>204746640</v>
      </c>
      <c r="X130" s="21">
        <f t="shared" si="45"/>
        <v>4.2875000000000005E-08</v>
      </c>
      <c r="Y130" s="15">
        <f t="shared" si="41"/>
        <v>0.023563345220071415</v>
      </c>
      <c r="Z130" s="22">
        <f t="shared" si="44"/>
        <v>20.685111325157518</v>
      </c>
    </row>
    <row r="131" spans="20:26" ht="12.75">
      <c r="T131" s="2">
        <f t="shared" si="42"/>
        <v>8</v>
      </c>
      <c r="U131" s="5">
        <v>4</v>
      </c>
      <c r="V131" s="13">
        <f t="shared" si="43"/>
        <v>1068</v>
      </c>
      <c r="W131" s="14">
        <f>(V127*V128*V129*V130)/FACT(V127-V131)</f>
        <v>54718539540</v>
      </c>
      <c r="X131" s="21">
        <f t="shared" si="45"/>
        <v>1.5006250000000004E-10</v>
      </c>
      <c r="Y131" s="15">
        <f t="shared" si="41"/>
        <v>0.023646106593147427</v>
      </c>
      <c r="Z131" s="22">
        <f t="shared" si="44"/>
        <v>19.41629303137904</v>
      </c>
    </row>
    <row r="132" spans="20:26" ht="12.75">
      <c r="T132" s="2">
        <f t="shared" si="42"/>
        <v>8</v>
      </c>
      <c r="U132" s="5">
        <v>5</v>
      </c>
      <c r="V132" s="13">
        <f t="shared" si="43"/>
        <v>1067</v>
      </c>
      <c r="W132" s="14">
        <f>(V127*V128*V129*V130*V131)/FACT(V127-V132)</f>
        <v>11687880045744</v>
      </c>
      <c r="X132" s="21">
        <f t="shared" si="45"/>
        <v>5.252187500000001E-13</v>
      </c>
      <c r="Y132" s="15">
        <f t="shared" si="41"/>
        <v>0.023729158648416886</v>
      </c>
      <c r="Z132" s="22">
        <f t="shared" si="44"/>
        <v>14.566603783501225</v>
      </c>
    </row>
    <row r="133" spans="20:26" ht="12.75">
      <c r="T133" s="2">
        <f t="shared" si="42"/>
        <v>8</v>
      </c>
      <c r="U133" s="5">
        <v>6</v>
      </c>
      <c r="V133" s="13">
        <f t="shared" si="43"/>
        <v>1066</v>
      </c>
      <c r="W133" s="14">
        <f>(V127*V128*V129*V130*V131*V132)/FACT(V127-V133)</f>
        <v>2078494668134808.2</v>
      </c>
      <c r="X133" s="21">
        <f t="shared" si="45"/>
        <v>1.8382656250000006E-15</v>
      </c>
      <c r="Y133" s="15">
        <f t="shared" si="41"/>
        <v>0.023812502406840828</v>
      </c>
      <c r="Z133" s="22">
        <f t="shared" si="44"/>
        <v>9.0983411656607</v>
      </c>
    </row>
    <row r="134" spans="20:26" ht="12.75">
      <c r="T134" s="2">
        <f t="shared" si="42"/>
        <v>8</v>
      </c>
      <c r="U134" s="5">
        <v>7</v>
      </c>
      <c r="V134" s="13">
        <f t="shared" si="43"/>
        <v>1065</v>
      </c>
      <c r="W134" s="14">
        <f>(V127*V128*V129*V130*V131*V132*V133)/FACT(V127-V134)</f>
        <v>3.1652504517595795E+17</v>
      </c>
      <c r="X134" s="21">
        <f t="shared" si="45"/>
        <v>6.4339296875000025E-18</v>
      </c>
      <c r="Y134" s="15">
        <f t="shared" si="41"/>
        <v>0.023896138892966205</v>
      </c>
      <c r="Z134" s="22">
        <f t="shared" si="44"/>
        <v>4.866448410734725</v>
      </c>
    </row>
    <row r="135" spans="20:26" ht="12.75">
      <c r="T135" s="2">
        <f t="shared" si="42"/>
        <v>8</v>
      </c>
      <c r="U135" s="5">
        <v>8</v>
      </c>
      <c r="V135" s="13">
        <f t="shared" si="43"/>
        <v>1064</v>
      </c>
      <c r="W135" s="14">
        <f>(V127*V128*V129*V130*V131*V132*V133*V134)/FACT(V127-V135)</f>
        <v>4.21373966390494E+19</v>
      </c>
      <c r="X135" s="21">
        <f t="shared" si="45"/>
        <v>2.2518753906250014E-20</v>
      </c>
      <c r="Y135" s="15">
        <f t="shared" si="41"/>
        <v>0.02398006913493849</v>
      </c>
      <c r="Z135" s="22">
        <f t="shared" si="44"/>
        <v>2.275424793152746</v>
      </c>
    </row>
    <row r="136" spans="20:26" ht="12.75">
      <c r="T136" s="2">
        <f t="shared" si="42"/>
        <v>8</v>
      </c>
      <c r="U136" s="5">
        <v>9</v>
      </c>
      <c r="V136" s="13">
        <f t="shared" si="43"/>
        <v>1063</v>
      </c>
      <c r="W136" s="14">
        <f>(V127*V128*V129*V130*V131*V132*V133*V134*V135)/FACT(V127-V136)</f>
        <v>4.981576669327618E+21</v>
      </c>
      <c r="X136" s="21">
        <f t="shared" si="45"/>
        <v>7.881563867187505E-23</v>
      </c>
      <c r="Y136" s="15">
        <f t="shared" si="41"/>
        <v>0.024064294164514288</v>
      </c>
      <c r="Z136" s="22">
        <f t="shared" si="44"/>
        <v>0.9448271092937307</v>
      </c>
    </row>
    <row r="137" spans="20:26" ht="12.75">
      <c r="T137" s="2">
        <f t="shared" si="42"/>
        <v>8</v>
      </c>
      <c r="U137" s="5">
        <v>10</v>
      </c>
      <c r="V137" s="13">
        <f t="shared" si="43"/>
        <v>1062</v>
      </c>
      <c r="W137" s="14">
        <f>(V127*V128*V129*V130*V131*V132*V133*V134*V135*V136)/FACT(V127-V137)</f>
        <v>5.295415999495258E+23</v>
      </c>
      <c r="X137" s="21">
        <f t="shared" si="45"/>
        <v>2.758547353515627E-25</v>
      </c>
      <c r="Y137" s="15">
        <f t="shared" si="41"/>
        <v>0.024148815017074048</v>
      </c>
      <c r="Z137" s="22">
        <f t="shared" si="44"/>
        <v>0.352757577534102</v>
      </c>
    </row>
    <row r="138" spans="20:26" ht="12.75">
      <c r="T138" s="2">
        <f t="shared" si="42"/>
        <v>8</v>
      </c>
      <c r="U138" s="5">
        <v>11</v>
      </c>
      <c r="V138" s="13">
        <f t="shared" si="43"/>
        <v>1061</v>
      </c>
      <c r="W138" s="14">
        <f>(V127*V128*V129*V130*V131*V132*V133*V134*V135*V136*V137)/FACT(V127-V138)</f>
        <v>5.112483446785422E+25</v>
      </c>
      <c r="X138" s="21">
        <f t="shared" si="45"/>
        <v>9.654915737304696E-28</v>
      </c>
      <c r="Y138" s="15">
        <f t="shared" si="41"/>
        <v>0.024233632731634765</v>
      </c>
      <c r="Z138" s="22">
        <f t="shared" si="44"/>
        <v>0.11961865763757305</v>
      </c>
    </row>
    <row r="139" spans="20:26" ht="13.5" thickBot="1">
      <c r="T139" s="2">
        <f t="shared" si="42"/>
        <v>8</v>
      </c>
      <c r="U139" s="5">
        <v>12</v>
      </c>
      <c r="V139" s="16">
        <f t="shared" si="43"/>
        <v>1060</v>
      </c>
      <c r="W139" s="17">
        <f>(V127*V128*V129*V130*V131*V132*V133*V134*V135*V136*V137*V138)/FACT(V127-V139)</f>
        <v>4.520287447532777E+27</v>
      </c>
      <c r="X139" s="21">
        <f t="shared" si="45"/>
        <v>3.3792205080566435E-30</v>
      </c>
      <c r="Y139" s="18">
        <f t="shared" si="41"/>
        <v>0.02431874835086278</v>
      </c>
      <c r="Z139" s="22">
        <f t="shared" si="44"/>
        <v>0.03714700494540286</v>
      </c>
    </row>
    <row r="140" spans="21:26" ht="12.75">
      <c r="U140" s="2">
        <v>9</v>
      </c>
      <c r="V140" s="10" t="s">
        <v>9</v>
      </c>
      <c r="W140" s="11"/>
      <c r="X140" s="11"/>
      <c r="Y140" s="12"/>
      <c r="Z140" s="2" t="s">
        <v>15</v>
      </c>
    </row>
    <row r="141" spans="20:26" ht="12.75">
      <c r="T141" s="2">
        <f>T127+1</f>
        <v>9</v>
      </c>
      <c r="U141" s="5">
        <v>0</v>
      </c>
      <c r="V141" s="13">
        <f>$V$29*U140</f>
        <v>1206</v>
      </c>
      <c r="W141" s="14">
        <v>1</v>
      </c>
      <c r="X141" s="14">
        <f>$I$4^B141</f>
        <v>1</v>
      </c>
      <c r="Y141" s="15">
        <f aca="true" t="shared" si="46" ref="Y141:Y153">$I$5^V141</f>
        <v>0.01457563425403105</v>
      </c>
      <c r="Z141" s="22">
        <f>W141*X141*Y141*100</f>
        <v>1.4575634254031051</v>
      </c>
    </row>
    <row r="142" spans="20:26" ht="12.75">
      <c r="T142" s="2">
        <f aca="true" t="shared" si="47" ref="T142:T153">T128+1</f>
        <v>9</v>
      </c>
      <c r="U142" s="5">
        <v>1</v>
      </c>
      <c r="V142" s="13">
        <f aca="true" t="shared" si="48" ref="V142:V153">V141-1</f>
        <v>1205</v>
      </c>
      <c r="W142" s="14">
        <f>(V141)/FACT(V141-V142)</f>
        <v>1206</v>
      </c>
      <c r="X142" s="20">
        <f>$I$4^U142</f>
        <v>0.0035</v>
      </c>
      <c r="Y142" s="15">
        <f t="shared" si="46"/>
        <v>0.014626828152565025</v>
      </c>
      <c r="Z142" s="22">
        <f aca="true" t="shared" si="49" ref="Z142:Z153">W142*X142*Y142*100</f>
        <v>6.173984163197697</v>
      </c>
    </row>
    <row r="143" spans="20:26" ht="12.75">
      <c r="T143" s="2">
        <f t="shared" si="47"/>
        <v>9</v>
      </c>
      <c r="U143" s="5">
        <v>2</v>
      </c>
      <c r="V143" s="13">
        <f t="shared" si="48"/>
        <v>1204</v>
      </c>
      <c r="W143" s="14">
        <f>(V141*V142)/FACT(V141-V143)</f>
        <v>726615</v>
      </c>
      <c r="X143" s="21">
        <f aca="true" t="shared" si="50" ref="X143:X153">$I$4^U143</f>
        <v>1.2250000000000001E-05</v>
      </c>
      <c r="Y143" s="15">
        <f t="shared" si="46"/>
        <v>0.014678201859071776</v>
      </c>
      <c r="Z143" s="22">
        <f t="shared" si="49"/>
        <v>13.065117013691063</v>
      </c>
    </row>
    <row r="144" spans="20:26" ht="12.75">
      <c r="T144" s="2">
        <f t="shared" si="47"/>
        <v>9</v>
      </c>
      <c r="U144" s="5">
        <v>3</v>
      </c>
      <c r="V144" s="13">
        <f t="shared" si="48"/>
        <v>1203</v>
      </c>
      <c r="W144" s="14">
        <f>(V141*V142*V143)/FACT(V141-V144)</f>
        <v>291614820</v>
      </c>
      <c r="X144" s="21">
        <f t="shared" si="50"/>
        <v>4.2875000000000005E-08</v>
      </c>
      <c r="Y144" s="15">
        <f t="shared" si="46"/>
        <v>0.014729756005089589</v>
      </c>
      <c r="Z144" s="22">
        <f t="shared" si="49"/>
        <v>18.41659243876706</v>
      </c>
    </row>
    <row r="145" spans="20:26" ht="12.75">
      <c r="T145" s="2">
        <f t="shared" si="47"/>
        <v>9</v>
      </c>
      <c r="U145" s="5">
        <v>4</v>
      </c>
      <c r="V145" s="13">
        <f t="shared" si="48"/>
        <v>1202</v>
      </c>
      <c r="W145" s="14">
        <f>(V141*V142*V143*V144)/FACT(V141-V145)</f>
        <v>87703157115</v>
      </c>
      <c r="X145" s="21">
        <f t="shared" si="50"/>
        <v>1.5006250000000004E-10</v>
      </c>
      <c r="Y145" s="15">
        <f t="shared" si="46"/>
        <v>0.0147814912243749</v>
      </c>
      <c r="Z145" s="22">
        <f t="shared" si="49"/>
        <v>19.45385410522547</v>
      </c>
    </row>
    <row r="146" spans="20:26" ht="12.75">
      <c r="T146" s="2">
        <f t="shared" si="47"/>
        <v>9</v>
      </c>
      <c r="U146" s="5">
        <v>5</v>
      </c>
      <c r="V146" s="13">
        <f t="shared" si="48"/>
        <v>1201</v>
      </c>
      <c r="W146" s="14">
        <f>(V141*V142*V143*V144*V145)/FACT(V141-V146)</f>
        <v>21083838970446</v>
      </c>
      <c r="X146" s="21">
        <f t="shared" si="50"/>
        <v>5.252187500000001E-13</v>
      </c>
      <c r="Y146" s="15">
        <f t="shared" si="46"/>
        <v>0.014833408152910087</v>
      </c>
      <c r="Z146" s="22">
        <f t="shared" si="49"/>
        <v>16.42596371714673</v>
      </c>
    </row>
    <row r="147" spans="20:26" ht="12.75">
      <c r="T147" s="2">
        <f t="shared" si="47"/>
        <v>9</v>
      </c>
      <c r="U147" s="5">
        <v>6</v>
      </c>
      <c r="V147" s="13">
        <f t="shared" si="48"/>
        <v>1200</v>
      </c>
      <c r="W147" s="14">
        <f>(V141*V142*V143*V144*V145*V146)/FACT(V141-V147)</f>
        <v>4220281767250941</v>
      </c>
      <c r="X147" s="21">
        <f t="shared" si="50"/>
        <v>1.8382656250000006E-15</v>
      </c>
      <c r="Y147" s="15">
        <f t="shared" si="46"/>
        <v>0.014885507428911272</v>
      </c>
      <c r="Z147" s="22">
        <f t="shared" si="49"/>
        <v>11.548175026764719</v>
      </c>
    </row>
    <row r="148" spans="20:26" ht="12.75">
      <c r="T148" s="2">
        <f t="shared" si="47"/>
        <v>9</v>
      </c>
      <c r="U148" s="5">
        <v>7</v>
      </c>
      <c r="V148" s="13">
        <f t="shared" si="48"/>
        <v>1199</v>
      </c>
      <c r="W148" s="14">
        <f>(V141*V142*V143*V144*V145*V146*V147)/FACT(V141-V148)</f>
        <v>7.234768743858756E+17</v>
      </c>
      <c r="X148" s="21">
        <f t="shared" si="50"/>
        <v>6.4339296875000025E-18</v>
      </c>
      <c r="Y148" s="15">
        <f t="shared" si="46"/>
        <v>0.014937789692836196</v>
      </c>
      <c r="Z148" s="22">
        <f t="shared" si="49"/>
        <v>6.953241360821706</v>
      </c>
    </row>
    <row r="149" spans="20:26" ht="12.75">
      <c r="T149" s="2">
        <f t="shared" si="47"/>
        <v>9</v>
      </c>
      <c r="U149" s="5">
        <v>8</v>
      </c>
      <c r="V149" s="13">
        <f t="shared" si="48"/>
        <v>1198</v>
      </c>
      <c r="W149" s="14">
        <f>(V141*V142*V143*V144*V145*V146*V147*V148)/FACT(V141-V149)</f>
        <v>1.0843109654858311E+20</v>
      </c>
      <c r="X149" s="21">
        <f t="shared" si="50"/>
        <v>2.2518753906250014E-20</v>
      </c>
      <c r="Y149" s="15">
        <f t="shared" si="46"/>
        <v>0.014990255587392068</v>
      </c>
      <c r="Z149" s="22">
        <f t="shared" si="49"/>
        <v>3.660220442886139</v>
      </c>
    </row>
    <row r="150" spans="20:26" ht="12.75">
      <c r="T150" s="2">
        <f t="shared" si="47"/>
        <v>9</v>
      </c>
      <c r="U150" s="5">
        <v>9</v>
      </c>
      <c r="V150" s="13">
        <f t="shared" si="48"/>
        <v>1197</v>
      </c>
      <c r="W150" s="14">
        <f>(V141*V142*V143*V144*V145*V146*V147*V148*V149)/FACT(V141-V150)</f>
        <v>1.4433383740578063E+22</v>
      </c>
      <c r="X150" s="21">
        <f t="shared" si="50"/>
        <v>7.881563867187505E-23</v>
      </c>
      <c r="Y150" s="15">
        <f t="shared" si="46"/>
        <v>0.01504290575754347</v>
      </c>
      <c r="Z150" s="22">
        <f t="shared" si="49"/>
        <v>1.711245394103984</v>
      </c>
    </row>
    <row r="151" spans="20:26" ht="12.75">
      <c r="T151" s="2">
        <f t="shared" si="47"/>
        <v>9</v>
      </c>
      <c r="U151" s="5">
        <v>10</v>
      </c>
      <c r="V151" s="13">
        <f t="shared" si="48"/>
        <v>1196</v>
      </c>
      <c r="W151" s="14">
        <f>(V141*V142*V143*V144*V145*V146*V147*V148*V149*V150)/FACT(V141-V151)</f>
        <v>1.727676033747194E+24</v>
      </c>
      <c r="X151" s="21">
        <f t="shared" si="50"/>
        <v>2.758547353515627E-25</v>
      </c>
      <c r="Y151" s="15">
        <f t="shared" si="46"/>
        <v>0.015095740850520291</v>
      </c>
      <c r="Z151" s="22">
        <f t="shared" si="49"/>
        <v>0.7194443129552073</v>
      </c>
    </row>
    <row r="152" spans="20:26" ht="12.75">
      <c r="T152" s="2">
        <f t="shared" si="47"/>
        <v>9</v>
      </c>
      <c r="U152" s="5">
        <v>11</v>
      </c>
      <c r="V152" s="13">
        <f t="shared" si="48"/>
        <v>1195</v>
      </c>
      <c r="W152" s="14">
        <f>(V141*V142*V143*V144*V145*V146*V147*V148*V149*V150*V151)/FACT(V141-V152)</f>
        <v>1.8784550330560402E+26</v>
      </c>
      <c r="X152" s="21">
        <f t="shared" si="50"/>
        <v>9.654915737304696E-28</v>
      </c>
      <c r="Y152" s="15">
        <f t="shared" si="46"/>
        <v>0.015148761515825677</v>
      </c>
      <c r="Z152" s="22">
        <f t="shared" si="49"/>
        <v>0.2747428631145827</v>
      </c>
    </row>
    <row r="153" spans="20:26" ht="13.5" thickBot="1">
      <c r="T153" s="2">
        <f t="shared" si="47"/>
        <v>9</v>
      </c>
      <c r="U153" s="5">
        <v>12</v>
      </c>
      <c r="V153" s="16">
        <f t="shared" si="48"/>
        <v>1194</v>
      </c>
      <c r="W153" s="17">
        <f>(V141*V142*V143*V144*V145*V146*V147*V148*V149*V150*V151*V152)/FACT(V141-V153)</f>
        <v>1.8706281370849734E+28</v>
      </c>
      <c r="X153" s="21">
        <f t="shared" si="50"/>
        <v>3.3792205080566435E-30</v>
      </c>
      <c r="Y153" s="18">
        <f t="shared" si="46"/>
        <v>0.015201968405244033</v>
      </c>
      <c r="Z153" s="22">
        <f t="shared" si="49"/>
        <v>0.09609567026064074</v>
      </c>
    </row>
    <row r="154" spans="21:26" ht="12.75">
      <c r="U154" s="2">
        <v>10</v>
      </c>
      <c r="V154" s="10" t="s">
        <v>9</v>
      </c>
      <c r="W154" s="11"/>
      <c r="X154" s="11"/>
      <c r="Y154" s="12"/>
      <c r="Z154" s="2" t="s">
        <v>15</v>
      </c>
    </row>
    <row r="155" spans="20:26" ht="12.75">
      <c r="T155" s="2">
        <f>T141+1</f>
        <v>10</v>
      </c>
      <c r="U155" s="5">
        <v>0</v>
      </c>
      <c r="V155" s="13">
        <f>$V$29*U154</f>
        <v>1340</v>
      </c>
      <c r="W155" s="14">
        <v>1</v>
      </c>
      <c r="X155" s="14">
        <f>$I$4^B155</f>
        <v>1</v>
      </c>
      <c r="Y155" s="15">
        <f aca="true" t="shared" si="51" ref="Y155:Y167">$I$5^V155</f>
        <v>0.0091114200541621</v>
      </c>
      <c r="Z155" s="22">
        <f>W155*X155*Y155*100</f>
        <v>0.91114200541621</v>
      </c>
    </row>
    <row r="156" spans="20:26" ht="12.75">
      <c r="T156" s="2">
        <f aca="true" t="shared" si="52" ref="T156:T167">T142+1</f>
        <v>10</v>
      </c>
      <c r="U156" s="5">
        <v>1</v>
      </c>
      <c r="V156" s="13">
        <f aca="true" t="shared" si="53" ref="V156:V167">V155-1</f>
        <v>1339</v>
      </c>
      <c r="W156" s="14">
        <f>(V155)/FACT(V155-V156)</f>
        <v>1340</v>
      </c>
      <c r="X156" s="20">
        <f>$I$4^U156</f>
        <v>0.0035</v>
      </c>
      <c r="Y156" s="15">
        <f t="shared" si="51"/>
        <v>0.009143422031271551</v>
      </c>
      <c r="Z156" s="22">
        <f aca="true" t="shared" si="54" ref="Z156:Z167">W156*X156*Y156*100</f>
        <v>4.288264932666358</v>
      </c>
    </row>
    <row r="157" spans="20:26" ht="12.75">
      <c r="T157" s="2">
        <f t="shared" si="52"/>
        <v>10</v>
      </c>
      <c r="U157" s="5">
        <v>2</v>
      </c>
      <c r="V157" s="13">
        <f t="shared" si="53"/>
        <v>1338</v>
      </c>
      <c r="W157" s="14">
        <f>(V155*V156)/FACT(V155-V157)</f>
        <v>897130</v>
      </c>
      <c r="X157" s="21">
        <f aca="true" t="shared" si="55" ref="X157:X167">$I$4^U157</f>
        <v>1.2250000000000001E-05</v>
      </c>
      <c r="Y157" s="15">
        <f t="shared" si="51"/>
        <v>0.009175536408702006</v>
      </c>
      <c r="Z157" s="22">
        <f t="shared" si="54"/>
        <v>10.083769998465069</v>
      </c>
    </row>
    <row r="158" spans="20:26" ht="12.75">
      <c r="T158" s="2">
        <f t="shared" si="52"/>
        <v>10</v>
      </c>
      <c r="U158" s="5">
        <v>3</v>
      </c>
      <c r="V158" s="13">
        <f t="shared" si="53"/>
        <v>1337</v>
      </c>
      <c r="W158" s="14">
        <f>(V155*V156*V157)/FACT(V155-V158)</f>
        <v>400119980</v>
      </c>
      <c r="X158" s="21">
        <f t="shared" si="55"/>
        <v>4.2875000000000005E-08</v>
      </c>
      <c r="Y158" s="15">
        <f t="shared" si="51"/>
        <v>0.009207763581236334</v>
      </c>
      <c r="Z158" s="22">
        <f t="shared" si="54"/>
        <v>15.796051146617135</v>
      </c>
    </row>
    <row r="159" spans="20:26" ht="12.75">
      <c r="T159" s="2">
        <f t="shared" si="52"/>
        <v>10</v>
      </c>
      <c r="U159" s="5">
        <v>4</v>
      </c>
      <c r="V159" s="13">
        <f t="shared" si="53"/>
        <v>1336</v>
      </c>
      <c r="W159" s="14">
        <f>(V155*V156*V157*V158)/FACT(V155-V159)</f>
        <v>133740103315</v>
      </c>
      <c r="X159" s="21">
        <f t="shared" si="55"/>
        <v>1.5006250000000004E-10</v>
      </c>
      <c r="Y159" s="15">
        <f t="shared" si="51"/>
        <v>0.009240103945043987</v>
      </c>
      <c r="Z159" s="22">
        <f t="shared" si="54"/>
        <v>18.544310421624406</v>
      </c>
    </row>
    <row r="160" spans="20:26" ht="12.75">
      <c r="T160" s="2">
        <f t="shared" si="52"/>
        <v>10</v>
      </c>
      <c r="U160" s="5">
        <v>5</v>
      </c>
      <c r="V160" s="13">
        <f t="shared" si="53"/>
        <v>1335</v>
      </c>
      <c r="W160" s="14">
        <f>(V155*V156*V157*V158*V159)/FACT(V155-V160)</f>
        <v>35735355605768</v>
      </c>
      <c r="X160" s="21">
        <f t="shared" si="55"/>
        <v>5.252187500000001E-13</v>
      </c>
      <c r="Y160" s="15">
        <f t="shared" si="51"/>
        <v>0.009272557897685886</v>
      </c>
      <c r="Z160" s="22">
        <f t="shared" si="54"/>
        <v>17.403551536681526</v>
      </c>
    </row>
    <row r="161" spans="20:26" ht="12.75">
      <c r="T161" s="2">
        <f t="shared" si="52"/>
        <v>10</v>
      </c>
      <c r="U161" s="5">
        <v>6</v>
      </c>
      <c r="V161" s="13">
        <f t="shared" si="53"/>
        <v>1334</v>
      </c>
      <c r="W161" s="14">
        <f>(V155*V156*V157*V158*V159*V160)/FACT(V155-V161)</f>
        <v>7951116622283381</v>
      </c>
      <c r="X161" s="21">
        <f t="shared" si="55"/>
        <v>1.8382656250000006E-15</v>
      </c>
      <c r="Y161" s="15">
        <f t="shared" si="51"/>
        <v>0.009305125838119304</v>
      </c>
      <c r="Z161" s="22">
        <f t="shared" si="54"/>
        <v>13.600617921917452</v>
      </c>
    </row>
    <row r="162" spans="20:26" ht="12.75">
      <c r="T162" s="2">
        <f t="shared" si="52"/>
        <v>10</v>
      </c>
      <c r="U162" s="5">
        <v>7</v>
      </c>
      <c r="V162" s="13">
        <f t="shared" si="53"/>
        <v>1333</v>
      </c>
      <c r="W162" s="14">
        <f>(V155*V156*V157*V158*V159*V160*V161)/FACT(V155-V162)</f>
        <v>1.5152556534465756E+18</v>
      </c>
      <c r="X162" s="21">
        <f t="shared" si="55"/>
        <v>6.4339296875000025E-18</v>
      </c>
      <c r="Y162" s="15">
        <f t="shared" si="51"/>
        <v>0.009337808166702762</v>
      </c>
      <c r="Z162" s="22">
        <f t="shared" si="54"/>
        <v>9.103474314018003</v>
      </c>
    </row>
    <row r="163" spans="20:26" ht="12.75">
      <c r="T163" s="2">
        <f t="shared" si="52"/>
        <v>10</v>
      </c>
      <c r="U163" s="5">
        <v>8</v>
      </c>
      <c r="V163" s="13">
        <f t="shared" si="53"/>
        <v>1332</v>
      </c>
      <c r="W163" s="14">
        <f>(V155*V156*V157*V158*V159*V160*V161*V162)/FACT(V155-V163)</f>
        <v>2.5247947325553564E+20</v>
      </c>
      <c r="X163" s="21">
        <f t="shared" si="55"/>
        <v>2.2518753906250014E-20</v>
      </c>
      <c r="Y163" s="15">
        <f t="shared" si="51"/>
        <v>0.009370605285200964</v>
      </c>
      <c r="Z163" s="22">
        <f t="shared" si="54"/>
        <v>5.327679304070621</v>
      </c>
    </row>
    <row r="164" spans="20:26" ht="12.75">
      <c r="T164" s="2">
        <f t="shared" si="52"/>
        <v>10</v>
      </c>
      <c r="U164" s="5">
        <v>9</v>
      </c>
      <c r="V164" s="13">
        <f t="shared" si="53"/>
        <v>1331</v>
      </c>
      <c r="W164" s="14">
        <f>(V155*V156*V157*V158*V159*V160*V161*V162*V163)/FACT(V155-V164)</f>
        <v>3.7366962041819274E+22</v>
      </c>
      <c r="X164" s="21">
        <f t="shared" si="55"/>
        <v>7.881563867187505E-23</v>
      </c>
      <c r="Y164" s="15">
        <f t="shared" si="51"/>
        <v>0.009403517596789727</v>
      </c>
      <c r="Z164" s="22">
        <f t="shared" si="54"/>
        <v>2.7694308876152345</v>
      </c>
    </row>
    <row r="165" spans="20:26" ht="12.75">
      <c r="T165" s="2">
        <f t="shared" si="52"/>
        <v>10</v>
      </c>
      <c r="U165" s="5">
        <v>10</v>
      </c>
      <c r="V165" s="13">
        <f t="shared" si="53"/>
        <v>1330</v>
      </c>
      <c r="W165" s="14">
        <f>(V155*V156*V157*V158*V159*V160*V161*V162*V163*V164)/FACT(V155-V165)</f>
        <v>4.973542647766145E+24</v>
      </c>
      <c r="X165" s="21">
        <f t="shared" si="55"/>
        <v>2.758547353515627E-25</v>
      </c>
      <c r="Y165" s="15">
        <f t="shared" si="51"/>
        <v>0.00943654550606094</v>
      </c>
      <c r="Z165" s="22">
        <f t="shared" si="54"/>
        <v>1.2946707265384416</v>
      </c>
    </row>
    <row r="166" spans="20:26" ht="12.75">
      <c r="T166" s="2">
        <f t="shared" si="52"/>
        <v>10</v>
      </c>
      <c r="U166" s="5">
        <v>11</v>
      </c>
      <c r="V166" s="13">
        <f t="shared" si="53"/>
        <v>1329</v>
      </c>
      <c r="W166" s="14">
        <f>(V155*V156*V157*V158*V159*V160*V161*V162*V163*V164*V165)/FACT(V155-V166)</f>
        <v>6.013465201389976E+26</v>
      </c>
      <c r="X166" s="21">
        <f t="shared" si="55"/>
        <v>9.654915737304696E-28</v>
      </c>
      <c r="Y166" s="15">
        <f t="shared" si="51"/>
        <v>0.009469689419027537</v>
      </c>
      <c r="Z166" s="22">
        <f t="shared" si="54"/>
        <v>0.5498054310118549</v>
      </c>
    </row>
    <row r="167" spans="20:26" ht="13.5" thickBot="1">
      <c r="T167" s="2">
        <f t="shared" si="52"/>
        <v>10</v>
      </c>
      <c r="U167" s="5">
        <v>12</v>
      </c>
      <c r="V167" s="16">
        <f t="shared" si="53"/>
        <v>1328</v>
      </c>
      <c r="W167" s="17">
        <f>(V155*V156*V157*V158*V159*V160*V161*V162*V163*V164*V165*V166)/FACT(V155-V167)</f>
        <v>6.659912710539398E+28</v>
      </c>
      <c r="X167" s="21">
        <f t="shared" si="55"/>
        <v>3.3792205080566435E-30</v>
      </c>
      <c r="Y167" s="18">
        <f t="shared" si="51"/>
        <v>0.009502949743128486</v>
      </c>
      <c r="Z167" s="22">
        <f t="shared" si="54"/>
        <v>0.2138668642207428</v>
      </c>
    </row>
    <row r="168" spans="21:26" ht="12.75">
      <c r="U168" s="2">
        <v>11</v>
      </c>
      <c r="V168" s="10" t="s">
        <v>9</v>
      </c>
      <c r="W168" s="11"/>
      <c r="X168" s="11"/>
      <c r="Y168" s="12"/>
      <c r="Z168" s="2" t="s">
        <v>15</v>
      </c>
    </row>
    <row r="169" spans="20:26" ht="12.75">
      <c r="T169" s="2">
        <f>T155+1</f>
        <v>11</v>
      </c>
      <c r="U169" s="5">
        <v>0</v>
      </c>
      <c r="V169" s="13">
        <f>$V$29*U168</f>
        <v>1474</v>
      </c>
      <c r="W169" s="14">
        <v>1</v>
      </c>
      <c r="X169" s="14">
        <f>$I$4^B169</f>
        <v>1</v>
      </c>
      <c r="Y169" s="15">
        <f aca="true" t="shared" si="56" ref="Y169:Y181">$I$5^V169</f>
        <v>0.005695668123699507</v>
      </c>
      <c r="Z169" s="22">
        <f>W169*X169*Y169*100</f>
        <v>0.5695668123699508</v>
      </c>
    </row>
    <row r="170" spans="20:26" ht="12.75">
      <c r="T170" s="2">
        <f aca="true" t="shared" si="57" ref="T170:T181">T156+1</f>
        <v>11</v>
      </c>
      <c r="U170" s="5">
        <v>1</v>
      </c>
      <c r="V170" s="13">
        <f aca="true" t="shared" si="58" ref="V170:V181">V169-1</f>
        <v>1473</v>
      </c>
      <c r="W170" s="14">
        <f>(V169)/FACT(V169-V170)</f>
        <v>1474</v>
      </c>
      <c r="X170" s="20">
        <f>$I$4^U170</f>
        <v>0.0035</v>
      </c>
      <c r="Y170" s="15">
        <f t="shared" si="56"/>
        <v>0.00571567297912645</v>
      </c>
      <c r="Z170" s="22">
        <f aca="true" t="shared" si="59" ref="Z170:Z181">W170*X170*Y170*100</f>
        <v>2.948715689931335</v>
      </c>
    </row>
    <row r="171" spans="20:26" ht="12.75">
      <c r="T171" s="2">
        <f t="shared" si="57"/>
        <v>11</v>
      </c>
      <c r="U171" s="5">
        <v>2</v>
      </c>
      <c r="V171" s="13">
        <f t="shared" si="58"/>
        <v>1472</v>
      </c>
      <c r="W171" s="14">
        <f>(V169*V170)/FACT(V169-V171)</f>
        <v>1085601</v>
      </c>
      <c r="X171" s="21">
        <f aca="true" t="shared" si="60" ref="X171:X181">$I$4^U171</f>
        <v>1.2250000000000001E-05</v>
      </c>
      <c r="Y171" s="15">
        <f t="shared" si="56"/>
        <v>0.005735748097467586</v>
      </c>
      <c r="Z171" s="22">
        <f t="shared" si="59"/>
        <v>7.627748991189664</v>
      </c>
    </row>
    <row r="172" spans="20:26" ht="12.75">
      <c r="T172" s="2">
        <f t="shared" si="57"/>
        <v>11</v>
      </c>
      <c r="U172" s="5">
        <v>3</v>
      </c>
      <c r="V172" s="13">
        <f t="shared" si="58"/>
        <v>1471</v>
      </c>
      <c r="W172" s="14">
        <f>(V169*V170*V171)/FACT(V169-V172)</f>
        <v>532668224</v>
      </c>
      <c r="X172" s="21">
        <f t="shared" si="60"/>
        <v>4.2875000000000005E-08</v>
      </c>
      <c r="Y172" s="15">
        <f t="shared" si="56"/>
        <v>0.00575589372550686</v>
      </c>
      <c r="Z172" s="22">
        <f t="shared" si="59"/>
        <v>13.145396488579747</v>
      </c>
    </row>
    <row r="173" spans="20:26" ht="12.75">
      <c r="T173" s="2">
        <f t="shared" si="57"/>
        <v>11</v>
      </c>
      <c r="U173" s="5">
        <v>4</v>
      </c>
      <c r="V173" s="13">
        <f t="shared" si="58"/>
        <v>1470</v>
      </c>
      <c r="W173" s="14">
        <f>(V169*V170*V171*V172)/FACT(V169-V173)</f>
        <v>195888739376</v>
      </c>
      <c r="X173" s="21">
        <f t="shared" si="60"/>
        <v>1.5006250000000004E-10</v>
      </c>
      <c r="Y173" s="15">
        <f t="shared" si="56"/>
        <v>0.005776110110894992</v>
      </c>
      <c r="Z173" s="22">
        <f t="shared" si="59"/>
        <v>16.97919564010357</v>
      </c>
    </row>
    <row r="174" spans="20:26" ht="12.75">
      <c r="T174" s="2">
        <f t="shared" si="57"/>
        <v>11</v>
      </c>
      <c r="U174" s="5">
        <v>5</v>
      </c>
      <c r="V174" s="13">
        <f t="shared" si="58"/>
        <v>1469</v>
      </c>
      <c r="W174" s="14">
        <f>(V169*V170*V171*V172*V173)/FACT(V169-V174)</f>
        <v>57591289376544</v>
      </c>
      <c r="X174" s="21">
        <f t="shared" si="60"/>
        <v>5.252187500000001E-13</v>
      </c>
      <c r="Y174" s="15">
        <f t="shared" si="56"/>
        <v>0.005796397502152524</v>
      </c>
      <c r="Z174" s="22">
        <f t="shared" si="59"/>
        <v>17.532957665495804</v>
      </c>
    </row>
    <row r="175" spans="20:26" ht="12.75">
      <c r="T175" s="2">
        <f t="shared" si="57"/>
        <v>11</v>
      </c>
      <c r="U175" s="5">
        <v>6</v>
      </c>
      <c r="V175" s="13">
        <f t="shared" si="58"/>
        <v>1468</v>
      </c>
      <c r="W175" s="14">
        <f>(V169*V170*V171*V172*V173*V174)/FACT(V169-V175)</f>
        <v>14100267349023854</v>
      </c>
      <c r="X175" s="21">
        <f t="shared" si="60"/>
        <v>1.8382656250000006E-15</v>
      </c>
      <c r="Y175" s="15">
        <f t="shared" si="56"/>
        <v>0.00581675614867288</v>
      </c>
      <c r="Z175" s="22">
        <f t="shared" si="59"/>
        <v>15.077053326166027</v>
      </c>
    </row>
    <row r="176" spans="20:26" ht="12.75">
      <c r="T176" s="2">
        <f t="shared" si="57"/>
        <v>11</v>
      </c>
      <c r="U176" s="5">
        <v>7</v>
      </c>
      <c r="V176" s="13">
        <f t="shared" si="58"/>
        <v>1467</v>
      </c>
      <c r="W176" s="14">
        <f>(V169*V170*V171*V172*V173*V174*V175)/FACT(V169-V176)</f>
        <v>2.957027495481003E+18</v>
      </c>
      <c r="X176" s="21">
        <f t="shared" si="60"/>
        <v>6.4339296875000025E-18</v>
      </c>
      <c r="Y176" s="15">
        <f t="shared" si="56"/>
        <v>0.005837186300725419</v>
      </c>
      <c r="Z176" s="22">
        <f t="shared" si="59"/>
        <v>11.105426132870914</v>
      </c>
    </row>
    <row r="177" spans="20:26" ht="12.75">
      <c r="T177" s="2">
        <f t="shared" si="57"/>
        <v>11</v>
      </c>
      <c r="U177" s="5">
        <v>8</v>
      </c>
      <c r="V177" s="13">
        <f t="shared" si="58"/>
        <v>1466</v>
      </c>
      <c r="W177" s="14">
        <f>(V169*V170*V171*V172*V173*V174*V175*V176)/FACT(V169-V177)</f>
        <v>5.4224491698382884E+20</v>
      </c>
      <c r="X177" s="21">
        <f t="shared" si="60"/>
        <v>2.2518753906250014E-20</v>
      </c>
      <c r="Y177" s="15">
        <f t="shared" si="56"/>
        <v>0.005857688209458522</v>
      </c>
      <c r="Z177" s="22">
        <f t="shared" si="59"/>
        <v>7.152635534273169</v>
      </c>
    </row>
    <row r="178" spans="20:26" ht="12.75">
      <c r="T178" s="2">
        <f t="shared" si="57"/>
        <v>11</v>
      </c>
      <c r="U178" s="5">
        <v>9</v>
      </c>
      <c r="V178" s="13">
        <f t="shared" si="58"/>
        <v>1465</v>
      </c>
      <c r="W178" s="14">
        <f>(V169*V170*V171*V172*V173*V174*V175*V176*V177)/FACT(V169-V178)</f>
        <v>8.832567203314368E+22</v>
      </c>
      <c r="X178" s="21">
        <f t="shared" si="60"/>
        <v>7.881563867187505E-23</v>
      </c>
      <c r="Y178" s="15">
        <f t="shared" si="56"/>
        <v>0.0058782621269026815</v>
      </c>
      <c r="Z178" s="22">
        <f t="shared" si="59"/>
        <v>4.0921194097514215</v>
      </c>
    </row>
    <row r="179" spans="20:26" ht="12.75">
      <c r="T179" s="2">
        <f t="shared" si="57"/>
        <v>11</v>
      </c>
      <c r="U179" s="5">
        <v>10</v>
      </c>
      <c r="V179" s="13">
        <f t="shared" si="58"/>
        <v>1464</v>
      </c>
      <c r="W179" s="14">
        <f>(V169*V170*V171*V172*V173*V174*V175*V176*V177*V178)/FACT(V169-V179)</f>
        <v>1.293971095285555E+25</v>
      </c>
      <c r="X179" s="21">
        <f t="shared" si="60"/>
        <v>2.758547353515627E-25</v>
      </c>
      <c r="Y179" s="15">
        <f t="shared" si="56"/>
        <v>0.005898908305973588</v>
      </c>
      <c r="Z179" s="22">
        <f t="shared" si="59"/>
        <v>2.1056038407928166</v>
      </c>
    </row>
    <row r="180" spans="20:26" ht="12.75">
      <c r="T180" s="2">
        <f t="shared" si="57"/>
        <v>11</v>
      </c>
      <c r="U180" s="5">
        <v>11</v>
      </c>
      <c r="V180" s="13">
        <f t="shared" si="58"/>
        <v>1463</v>
      </c>
      <c r="W180" s="14">
        <f>(V169*V170*V171*V172*V173*V174*V175*V176*V177*V178*V179)/FACT(V169-V180)</f>
        <v>1.722157894089139E+27</v>
      </c>
      <c r="X180" s="21">
        <f t="shared" si="60"/>
        <v>9.654915737304696E-28</v>
      </c>
      <c r="Y180" s="15">
        <f t="shared" si="56"/>
        <v>0.00591962700047525</v>
      </c>
      <c r="Z180" s="22">
        <f t="shared" si="59"/>
        <v>0.9842735100326042</v>
      </c>
    </row>
    <row r="181" spans="20:26" ht="13.5" thickBot="1">
      <c r="T181" s="2">
        <f t="shared" si="57"/>
        <v>11</v>
      </c>
      <c r="U181" s="5">
        <v>12</v>
      </c>
      <c r="V181" s="16">
        <f t="shared" si="58"/>
        <v>1462</v>
      </c>
      <c r="W181" s="17">
        <f>(V169*V170*V171*V172*V173*V174*V175*V176*V177*V178*V179*V180)/FACT(V169-V181)</f>
        <v>2.0995974992103414E+29</v>
      </c>
      <c r="X181" s="21">
        <f t="shared" si="60"/>
        <v>3.3792205080566435E-30</v>
      </c>
      <c r="Y181" s="18">
        <f t="shared" si="56"/>
        <v>0.005940418465103112</v>
      </c>
      <c r="Z181" s="22">
        <f t="shared" si="59"/>
        <v>0.42147286403428247</v>
      </c>
    </row>
    <row r="182" spans="21:26" ht="12.75">
      <c r="U182" s="2">
        <v>12</v>
      </c>
      <c r="V182" s="10" t="s">
        <v>9</v>
      </c>
      <c r="W182" s="11"/>
      <c r="X182" s="11"/>
      <c r="Y182" s="12"/>
      <c r="Z182" s="2" t="s">
        <v>15</v>
      </c>
    </row>
    <row r="183" spans="20:26" ht="12.75">
      <c r="T183" s="2">
        <f>T169+1</f>
        <v>12</v>
      </c>
      <c r="U183" s="5">
        <v>0</v>
      </c>
      <c r="V183" s="13">
        <f>$V$29*U182</f>
        <v>1608</v>
      </c>
      <c r="W183" s="14">
        <v>1</v>
      </c>
      <c r="X183" s="14">
        <f>$I$4^B183</f>
        <v>1</v>
      </c>
      <c r="Y183" s="15">
        <f aca="true" t="shared" si="61" ref="Y183:Y195">$I$5^V183</f>
        <v>0.003560436812537007</v>
      </c>
      <c r="Z183" s="22">
        <f>W183*X183*Y183*100</f>
        <v>0.35604368125370073</v>
      </c>
    </row>
    <row r="184" spans="20:26" ht="12.75">
      <c r="T184" s="2">
        <f aca="true" t="shared" si="62" ref="T184:T195">T170+1</f>
        <v>12</v>
      </c>
      <c r="U184" s="5">
        <v>1</v>
      </c>
      <c r="V184" s="13">
        <f aca="true" t="shared" si="63" ref="V184:V195">V183-1</f>
        <v>1607</v>
      </c>
      <c r="W184" s="14">
        <f>(V183)/FACT(V183-V184)</f>
        <v>1608</v>
      </c>
      <c r="X184" s="20">
        <f>$I$4^U184</f>
        <v>0.0035</v>
      </c>
      <c r="Y184" s="15">
        <f t="shared" si="61"/>
        <v>0.0035729421099217323</v>
      </c>
      <c r="Z184" s="22">
        <f aca="true" t="shared" si="64" ref="Z184:Z195">W184*X184*Y184*100</f>
        <v>2.0108518194639506</v>
      </c>
    </row>
    <row r="185" spans="20:26" ht="12.75">
      <c r="T185" s="2">
        <f t="shared" si="62"/>
        <v>12</v>
      </c>
      <c r="U185" s="5">
        <v>2</v>
      </c>
      <c r="V185" s="13">
        <f t="shared" si="63"/>
        <v>1606</v>
      </c>
      <c r="W185" s="14">
        <f>(V183*V184)/FACT(V183-V185)</f>
        <v>1292028</v>
      </c>
      <c r="X185" s="21">
        <f aca="true" t="shared" si="65" ref="X185:X195">$I$4^U185</f>
        <v>1.2250000000000001E-05</v>
      </c>
      <c r="Y185" s="15">
        <f t="shared" si="61"/>
        <v>0.0035854913295752457</v>
      </c>
      <c r="Z185" s="22">
        <f t="shared" si="64"/>
        <v>5.674880109671346</v>
      </c>
    </row>
    <row r="186" spans="20:26" ht="12.75">
      <c r="T186" s="2">
        <f t="shared" si="62"/>
        <v>12</v>
      </c>
      <c r="U186" s="5">
        <v>3</v>
      </c>
      <c r="V186" s="13">
        <f t="shared" si="63"/>
        <v>1605</v>
      </c>
      <c r="W186" s="14">
        <f>(V183*V184*V185)/FACT(V183-V186)</f>
        <v>691665656</v>
      </c>
      <c r="X186" s="21">
        <f t="shared" si="65"/>
        <v>4.2875000000000005E-08</v>
      </c>
      <c r="Y186" s="15">
        <f t="shared" si="61"/>
        <v>0.003598084625765424</v>
      </c>
      <c r="Z186" s="22">
        <f t="shared" si="64"/>
        <v>10.670179326463499</v>
      </c>
    </row>
    <row r="187" spans="20:26" ht="12.75">
      <c r="T187" s="2">
        <f t="shared" si="62"/>
        <v>12</v>
      </c>
      <c r="U187" s="5">
        <v>4</v>
      </c>
      <c r="V187" s="13">
        <f t="shared" si="63"/>
        <v>1604</v>
      </c>
      <c r="W187" s="14">
        <f>(V183*V184*V185*V186)/FACT(V183-V187)</f>
        <v>277530844470</v>
      </c>
      <c r="X187" s="21">
        <f t="shared" si="65"/>
        <v>1.5006250000000004E-10</v>
      </c>
      <c r="Y187" s="15">
        <f t="shared" si="61"/>
        <v>0.0036107221533019803</v>
      </c>
      <c r="Z187" s="22">
        <f t="shared" si="64"/>
        <v>15.037564567588738</v>
      </c>
    </row>
    <row r="188" spans="20:26" ht="12.75">
      <c r="T188" s="2">
        <f t="shared" si="62"/>
        <v>12</v>
      </c>
      <c r="U188" s="5">
        <v>5</v>
      </c>
      <c r="V188" s="13">
        <f t="shared" si="63"/>
        <v>1603</v>
      </c>
      <c r="W188" s="14">
        <f>(V183*V184*V185*V186*V187)/FACT(V183-V188)</f>
        <v>89031894905976</v>
      </c>
      <c r="X188" s="21">
        <f t="shared" si="65"/>
        <v>5.252187500000001E-13</v>
      </c>
      <c r="Y188" s="15">
        <f t="shared" si="61"/>
        <v>0.0036234040675383644</v>
      </c>
      <c r="Z188" s="22">
        <f t="shared" si="64"/>
        <v>16.943479675352368</v>
      </c>
    </row>
    <row r="189" spans="20:26" ht="12.75">
      <c r="T189" s="2">
        <f t="shared" si="62"/>
        <v>12</v>
      </c>
      <c r="U189" s="5">
        <v>6</v>
      </c>
      <c r="V189" s="13">
        <f t="shared" si="63"/>
        <v>1602</v>
      </c>
      <c r="W189" s="14">
        <f>(V183*V184*V185*V186*V187*V188)/FACT(V183-V189)</f>
        <v>23786354589046588</v>
      </c>
      <c r="X189" s="21">
        <f t="shared" si="65"/>
        <v>1.8382656250000006E-15</v>
      </c>
      <c r="Y189" s="15">
        <f t="shared" si="61"/>
        <v>0.0036361305243736725</v>
      </c>
      <c r="Z189" s="22">
        <f t="shared" si="64"/>
        <v>15.899212697535454</v>
      </c>
    </row>
    <row r="190" spans="20:26" ht="12.75">
      <c r="T190" s="2">
        <f t="shared" si="62"/>
        <v>12</v>
      </c>
      <c r="U190" s="5">
        <v>7</v>
      </c>
      <c r="V190" s="13">
        <f t="shared" si="63"/>
        <v>1601</v>
      </c>
      <c r="W190" s="14">
        <f>(V183*V184*V185*V186*V187*V188*V189)/FACT(V183-V190)</f>
        <v>5.44367715023609E+18</v>
      </c>
      <c r="X190" s="21">
        <f t="shared" si="65"/>
        <v>6.4339296875000025E-18</v>
      </c>
      <c r="Y190" s="15">
        <f t="shared" si="61"/>
        <v>0.0036489016802545636</v>
      </c>
      <c r="Z190" s="22">
        <f t="shared" si="64"/>
        <v>12.779999368515703</v>
      </c>
    </row>
    <row r="191" spans="20:26" ht="12.75">
      <c r="T191" s="2">
        <f t="shared" si="62"/>
        <v>12</v>
      </c>
      <c r="U191" s="5">
        <v>8</v>
      </c>
      <c r="V191" s="13">
        <f t="shared" si="63"/>
        <v>1600</v>
      </c>
      <c r="W191" s="14">
        <f>(V183*V184*V185*V186*V187*V188*V189*V190)/FACT(V183-V191)</f>
        <v>1.0894158896909977E+21</v>
      </c>
      <c r="X191" s="21">
        <f t="shared" si="65"/>
        <v>2.2518753906250014E-20</v>
      </c>
      <c r="Y191" s="15">
        <f t="shared" si="61"/>
        <v>0.0036617176921771824</v>
      </c>
      <c r="Z191" s="22">
        <f t="shared" si="64"/>
        <v>8.98303141764648</v>
      </c>
    </row>
    <row r="192" spans="20:26" ht="12.75">
      <c r="T192" s="2">
        <f t="shared" si="62"/>
        <v>12</v>
      </c>
      <c r="U192" s="5">
        <v>9</v>
      </c>
      <c r="V192" s="13">
        <f t="shared" si="63"/>
        <v>1599</v>
      </c>
      <c r="W192" s="14">
        <f>(V183*V184*V185*V186*V187*V188*V189*V190*V191)/FACT(V183-V192)</f>
        <v>1.9367393594506626E+23</v>
      </c>
      <c r="X192" s="21">
        <f t="shared" si="65"/>
        <v>7.881563867187505E-23</v>
      </c>
      <c r="Y192" s="15">
        <f t="shared" si="61"/>
        <v>0.0036745787176890947</v>
      </c>
      <c r="Z192" s="22">
        <f t="shared" si="64"/>
        <v>5.609073528329184</v>
      </c>
    </row>
    <row r="193" spans="20:26" ht="12.75">
      <c r="T193" s="2">
        <f t="shared" si="62"/>
        <v>12</v>
      </c>
      <c r="U193" s="5">
        <v>10</v>
      </c>
      <c r="V193" s="13">
        <f t="shared" si="63"/>
        <v>1598</v>
      </c>
      <c r="W193" s="14">
        <f>(V183*V184*V185*V186*V187*V188*V189*V190*V191*V192)/FACT(V183-V193)</f>
        <v>3.0968462357616094E+25</v>
      </c>
      <c r="X193" s="21">
        <f t="shared" si="65"/>
        <v>2.758547353515627E-25</v>
      </c>
      <c r="Y193" s="15">
        <f t="shared" si="61"/>
        <v>0.0036874849148912136</v>
      </c>
      <c r="Z193" s="22">
        <f t="shared" si="64"/>
        <v>3.150143502387785</v>
      </c>
    </row>
    <row r="194" spans="20:26" ht="12.75">
      <c r="T194" s="2">
        <f t="shared" si="62"/>
        <v>12</v>
      </c>
      <c r="U194" s="5">
        <v>11</v>
      </c>
      <c r="V194" s="13">
        <f t="shared" si="63"/>
        <v>1597</v>
      </c>
      <c r="W194" s="14">
        <f>(V183*V184*V185*V186*V187*V188*V189*V190*V191*V192*V193)/FACT(V183-V194)</f>
        <v>4.4988729861336834E+27</v>
      </c>
      <c r="X194" s="21">
        <f t="shared" si="65"/>
        <v>9.654915737304696E-28</v>
      </c>
      <c r="Y194" s="15">
        <f t="shared" si="61"/>
        <v>0.0037004364424397525</v>
      </c>
      <c r="Z194" s="22">
        <f t="shared" si="64"/>
        <v>1.607330439160232</v>
      </c>
    </row>
    <row r="195" spans="20:26" ht="13.5" thickBot="1">
      <c r="T195" s="2">
        <f t="shared" si="62"/>
        <v>12</v>
      </c>
      <c r="U195" s="5">
        <v>12</v>
      </c>
      <c r="V195" s="16">
        <f t="shared" si="63"/>
        <v>1596</v>
      </c>
      <c r="W195" s="17">
        <f>(V183*V184*V185*V186*V187*V188*V189*V190*V191*V192*V193*V194)/FACT(V183-V195)</f>
        <v>5.987250132379577E+29</v>
      </c>
      <c r="X195" s="21">
        <f t="shared" si="65"/>
        <v>3.3792205080566435E-30</v>
      </c>
      <c r="Y195" s="18">
        <f t="shared" si="61"/>
        <v>0.0037134334595481703</v>
      </c>
      <c r="Z195" s="22">
        <f t="shared" si="64"/>
        <v>0.751310711631219</v>
      </c>
    </row>
  </sheetData>
  <sheetProtection/>
  <printOptions/>
  <pageMargins left="0.75" right="0.75" top="1" bottom="1" header="0.5" footer="0.5"/>
  <pageSetup orientation="portrait" paperSize="9" r:id="rId2"/>
  <ignoredErrors>
    <ignoredError sqref="C7"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m3</dc:creator>
  <cp:keywords/>
  <dc:description/>
  <cp:lastModifiedBy>M1</cp:lastModifiedBy>
  <dcterms:created xsi:type="dcterms:W3CDTF">2009-09-08T14:52:24Z</dcterms:created>
  <dcterms:modified xsi:type="dcterms:W3CDTF">2017-02-14T17:28:57Z</dcterms:modified>
  <cp:category/>
  <cp:version/>
  <cp:contentType/>
  <cp:contentStatus/>
</cp:coreProperties>
</file>